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PRYWATNE GJ\CIECHOCINEK\Przewozy\Zapytanie ofertowe\"/>
    </mc:Choice>
  </mc:AlternateContent>
  <xr:revisionPtr revIDLastSave="0" documentId="13_ncr:1_{AD367E3C-091E-4E91-979A-E57827A97548}" xr6:coauthVersionLast="47" xr6:coauthVersionMax="47" xr10:uidLastSave="{00000000-0000-0000-0000-000000000000}"/>
  <bookViews>
    <workbookView xWindow="-108" yWindow="-108" windowWidth="30936" windowHeight="16896" activeTab="3" xr2:uid="{9D63C00D-3F3A-4C23-B7E4-9970DC107DAD}"/>
  </bookViews>
  <sheets>
    <sheet name="wrz.2023" sheetId="1" r:id="rId1"/>
    <sheet name="paź.2023" sheetId="2" r:id="rId2"/>
    <sheet name="lis.2023" sheetId="3" r:id="rId3"/>
    <sheet name="gru.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/>
  <c r="I11" i="4" s="1"/>
  <c r="G40" i="4"/>
  <c r="D40" i="4"/>
  <c r="C40" i="4"/>
  <c r="B40" i="4"/>
  <c r="H39" i="4"/>
  <c r="E39" i="4"/>
  <c r="H38" i="4"/>
  <c r="E38" i="4"/>
  <c r="H37" i="4"/>
  <c r="E37" i="4"/>
  <c r="H36" i="4"/>
  <c r="I36" i="4" s="1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I28" i="4" s="1"/>
  <c r="E28" i="4"/>
  <c r="H27" i="4"/>
  <c r="E27" i="4"/>
  <c r="H26" i="4"/>
  <c r="E26" i="4"/>
  <c r="H25" i="4"/>
  <c r="E25" i="4"/>
  <c r="H24" i="4"/>
  <c r="I24" i="4" s="1"/>
  <c r="E24" i="4"/>
  <c r="H23" i="4"/>
  <c r="E23" i="4"/>
  <c r="I22" i="4"/>
  <c r="H22" i="4"/>
  <c r="E22" i="4"/>
  <c r="H21" i="4"/>
  <c r="E21" i="4"/>
  <c r="I20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I12" i="4" s="1"/>
  <c r="E12" i="4"/>
  <c r="H10" i="4"/>
  <c r="E10" i="4"/>
  <c r="H9" i="4"/>
  <c r="E9" i="4"/>
  <c r="G39" i="3"/>
  <c r="D39" i="3"/>
  <c r="C39" i="3"/>
  <c r="B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E10" i="2"/>
  <c r="H10" i="2"/>
  <c r="I10" i="2" s="1"/>
  <c r="E11" i="2"/>
  <c r="H11" i="2"/>
  <c r="I11" i="2" s="1"/>
  <c r="J11" i="2" s="1"/>
  <c r="E12" i="2"/>
  <c r="H12" i="2"/>
  <c r="I12" i="2" s="1"/>
  <c r="E13" i="2"/>
  <c r="H13" i="2"/>
  <c r="I13" i="2" s="1"/>
  <c r="E14" i="2"/>
  <c r="H14" i="2"/>
  <c r="I14" i="2" s="1"/>
  <c r="E15" i="2"/>
  <c r="H15" i="2"/>
  <c r="I15" i="2" s="1"/>
  <c r="E16" i="2"/>
  <c r="H16" i="2"/>
  <c r="I16" i="2" s="1"/>
  <c r="E17" i="2"/>
  <c r="H17" i="2"/>
  <c r="I17" i="2" s="1"/>
  <c r="E18" i="2"/>
  <c r="H18" i="2"/>
  <c r="I18" i="2" s="1"/>
  <c r="E19" i="2"/>
  <c r="H19" i="2"/>
  <c r="I19" i="2"/>
  <c r="J19" i="2"/>
  <c r="E20" i="2"/>
  <c r="H20" i="2"/>
  <c r="I20" i="2" s="1"/>
  <c r="E21" i="2"/>
  <c r="H21" i="2"/>
  <c r="I21" i="2" s="1"/>
  <c r="J21" i="2" s="1"/>
  <c r="E22" i="2"/>
  <c r="H22" i="2"/>
  <c r="I22" i="2" s="1"/>
  <c r="E23" i="2"/>
  <c r="H23" i="2"/>
  <c r="I23" i="2" s="1"/>
  <c r="E24" i="2"/>
  <c r="H24" i="2"/>
  <c r="I24" i="2" s="1"/>
  <c r="E25" i="2"/>
  <c r="H25" i="2"/>
  <c r="I25" i="2" s="1"/>
  <c r="E26" i="2"/>
  <c r="H26" i="2"/>
  <c r="I26" i="2" s="1"/>
  <c r="E27" i="2"/>
  <c r="H27" i="2"/>
  <c r="I27" i="2" s="1"/>
  <c r="E28" i="2"/>
  <c r="H28" i="2"/>
  <c r="I28" i="2" s="1"/>
  <c r="E29" i="2"/>
  <c r="H29" i="2"/>
  <c r="I29" i="2"/>
  <c r="J29" i="2" s="1"/>
  <c r="E30" i="2"/>
  <c r="H30" i="2"/>
  <c r="I30" i="2" s="1"/>
  <c r="E31" i="2"/>
  <c r="H31" i="2"/>
  <c r="I31" i="2" s="1"/>
  <c r="E32" i="2"/>
  <c r="H32" i="2"/>
  <c r="I32" i="2" s="1"/>
  <c r="E33" i="2"/>
  <c r="H33" i="2"/>
  <c r="I33" i="2" s="1"/>
  <c r="J33" i="2" s="1"/>
  <c r="E34" i="2"/>
  <c r="H34" i="2"/>
  <c r="I34" i="2" s="1"/>
  <c r="E35" i="2"/>
  <c r="H35" i="2"/>
  <c r="I35" i="2" s="1"/>
  <c r="J35" i="2" s="1"/>
  <c r="E36" i="2"/>
  <c r="H36" i="2"/>
  <c r="I36" i="2" s="1"/>
  <c r="E37" i="2"/>
  <c r="H37" i="2"/>
  <c r="I37" i="2" s="1"/>
  <c r="E38" i="2"/>
  <c r="H38" i="2"/>
  <c r="I38" i="2" s="1"/>
  <c r="E39" i="2"/>
  <c r="H39" i="2"/>
  <c r="I39" i="2" s="1"/>
  <c r="J39" i="2" s="1"/>
  <c r="E10" i="1"/>
  <c r="H10" i="1"/>
  <c r="I10" i="1" s="1"/>
  <c r="E11" i="1"/>
  <c r="H11" i="1"/>
  <c r="I11" i="1" s="1"/>
  <c r="E12" i="1"/>
  <c r="H12" i="1"/>
  <c r="I12" i="1" s="1"/>
  <c r="E13" i="1"/>
  <c r="H13" i="1"/>
  <c r="J13" i="1" s="1"/>
  <c r="I13" i="1"/>
  <c r="E14" i="1"/>
  <c r="H14" i="1"/>
  <c r="I14" i="1" s="1"/>
  <c r="E15" i="1"/>
  <c r="H15" i="1"/>
  <c r="I15" i="1"/>
  <c r="J15" i="1" s="1"/>
  <c r="E16" i="1"/>
  <c r="H16" i="1"/>
  <c r="I16" i="1" s="1"/>
  <c r="E17" i="1"/>
  <c r="H17" i="1"/>
  <c r="J17" i="1" s="1"/>
  <c r="I17" i="1"/>
  <c r="E18" i="1"/>
  <c r="H18" i="1"/>
  <c r="I18" i="1" s="1"/>
  <c r="E19" i="1"/>
  <c r="H19" i="1"/>
  <c r="I19" i="1"/>
  <c r="J19" i="1" s="1"/>
  <c r="E20" i="1"/>
  <c r="H20" i="1"/>
  <c r="I20" i="1" s="1"/>
  <c r="E21" i="1"/>
  <c r="H21" i="1"/>
  <c r="J21" i="1" s="1"/>
  <c r="I21" i="1"/>
  <c r="E22" i="1"/>
  <c r="H22" i="1"/>
  <c r="I22" i="1" s="1"/>
  <c r="E23" i="1"/>
  <c r="H23" i="1"/>
  <c r="I23" i="1"/>
  <c r="J23" i="1" s="1"/>
  <c r="E24" i="1"/>
  <c r="H24" i="1"/>
  <c r="I24" i="1" s="1"/>
  <c r="E25" i="1"/>
  <c r="H25" i="1"/>
  <c r="J25" i="1" s="1"/>
  <c r="I25" i="1"/>
  <c r="E26" i="1"/>
  <c r="H26" i="1"/>
  <c r="I26" i="1" s="1"/>
  <c r="E27" i="1"/>
  <c r="H27" i="1"/>
  <c r="I27" i="1" s="1"/>
  <c r="J27" i="1" s="1"/>
  <c r="E28" i="1"/>
  <c r="H28" i="1"/>
  <c r="I28" i="1" s="1"/>
  <c r="E29" i="1"/>
  <c r="H29" i="1"/>
  <c r="I29" i="1"/>
  <c r="J29" i="1" s="1"/>
  <c r="E30" i="1"/>
  <c r="H30" i="1"/>
  <c r="I30" i="1" s="1"/>
  <c r="E31" i="1"/>
  <c r="H31" i="1"/>
  <c r="J31" i="1" s="1"/>
  <c r="I31" i="1"/>
  <c r="E32" i="1"/>
  <c r="H32" i="1"/>
  <c r="I32" i="1" s="1"/>
  <c r="E33" i="1"/>
  <c r="H33" i="1"/>
  <c r="J33" i="1" s="1"/>
  <c r="I33" i="1"/>
  <c r="E34" i="1"/>
  <c r="H34" i="1"/>
  <c r="I34" i="1" s="1"/>
  <c r="E35" i="1"/>
  <c r="H35" i="1"/>
  <c r="I35" i="1" s="1"/>
  <c r="E36" i="1"/>
  <c r="H36" i="1"/>
  <c r="I36" i="1" s="1"/>
  <c r="E37" i="1"/>
  <c r="H37" i="1"/>
  <c r="I37" i="1"/>
  <c r="J37" i="1" s="1"/>
  <c r="E38" i="1"/>
  <c r="H38" i="1"/>
  <c r="I38" i="1" s="1"/>
  <c r="G40" i="2"/>
  <c r="D40" i="2"/>
  <c r="C40" i="2"/>
  <c r="B40" i="2"/>
  <c r="H9" i="2"/>
  <c r="E9" i="2"/>
  <c r="E9" i="1"/>
  <c r="H9" i="1"/>
  <c r="I9" i="1" s="1"/>
  <c r="G39" i="1"/>
  <c r="D39" i="1"/>
  <c r="C39" i="1"/>
  <c r="B39" i="1"/>
  <c r="I14" i="4" l="1"/>
  <c r="J14" i="4" s="1"/>
  <c r="J24" i="4"/>
  <c r="I30" i="4"/>
  <c r="J30" i="4" s="1"/>
  <c r="J22" i="4"/>
  <c r="J38" i="4"/>
  <c r="J11" i="4"/>
  <c r="I34" i="4"/>
  <c r="J34" i="4" s="1"/>
  <c r="E40" i="4"/>
  <c r="I38" i="4"/>
  <c r="J28" i="4"/>
  <c r="H40" i="4"/>
  <c r="I16" i="4"/>
  <c r="J16" i="4" s="1"/>
  <c r="I32" i="4"/>
  <c r="J32" i="4" s="1"/>
  <c r="J12" i="4"/>
  <c r="I18" i="4"/>
  <c r="J18" i="4" s="1"/>
  <c r="I9" i="4"/>
  <c r="J9" i="4" s="1"/>
  <c r="J20" i="4"/>
  <c r="I26" i="4"/>
  <c r="J26" i="4" s="1"/>
  <c r="J36" i="4"/>
  <c r="J39" i="4"/>
  <c r="J25" i="4"/>
  <c r="J27" i="4"/>
  <c r="J15" i="4"/>
  <c r="I10" i="4"/>
  <c r="J10" i="4" s="1"/>
  <c r="I13" i="4"/>
  <c r="I15" i="4"/>
  <c r="I17" i="4"/>
  <c r="J17" i="4" s="1"/>
  <c r="I19" i="4"/>
  <c r="J19" i="4" s="1"/>
  <c r="I21" i="4"/>
  <c r="J21" i="4" s="1"/>
  <c r="I23" i="4"/>
  <c r="J23" i="4" s="1"/>
  <c r="I25" i="4"/>
  <c r="I27" i="4"/>
  <c r="I29" i="4"/>
  <c r="J29" i="4" s="1"/>
  <c r="I31" i="4"/>
  <c r="J31" i="4" s="1"/>
  <c r="I33" i="4"/>
  <c r="J33" i="4" s="1"/>
  <c r="I35" i="4"/>
  <c r="J35" i="4" s="1"/>
  <c r="I37" i="4"/>
  <c r="J37" i="4" s="1"/>
  <c r="I39" i="4"/>
  <c r="E39" i="3"/>
  <c r="I10" i="3"/>
  <c r="J10" i="3" s="1"/>
  <c r="I12" i="3"/>
  <c r="J12" i="3" s="1"/>
  <c r="I14" i="3"/>
  <c r="J14" i="3" s="1"/>
  <c r="I16" i="3"/>
  <c r="J16" i="3" s="1"/>
  <c r="I18" i="3"/>
  <c r="J18" i="3" s="1"/>
  <c r="I20" i="3"/>
  <c r="J20" i="3" s="1"/>
  <c r="I22" i="3"/>
  <c r="J22" i="3" s="1"/>
  <c r="I24" i="3"/>
  <c r="J24" i="3" s="1"/>
  <c r="I26" i="3"/>
  <c r="J26" i="3" s="1"/>
  <c r="I28" i="3"/>
  <c r="J28" i="3" s="1"/>
  <c r="I29" i="3"/>
  <c r="J29" i="3" s="1"/>
  <c r="I31" i="3"/>
  <c r="J31" i="3" s="1"/>
  <c r="I33" i="3"/>
  <c r="J33" i="3" s="1"/>
  <c r="I35" i="3"/>
  <c r="J35" i="3" s="1"/>
  <c r="I37" i="3"/>
  <c r="J37" i="3" s="1"/>
  <c r="H39" i="3"/>
  <c r="I9" i="3"/>
  <c r="I11" i="3"/>
  <c r="J11" i="3" s="1"/>
  <c r="I13" i="3"/>
  <c r="J13" i="3" s="1"/>
  <c r="I15" i="3"/>
  <c r="J15" i="3" s="1"/>
  <c r="I17" i="3"/>
  <c r="J17" i="3" s="1"/>
  <c r="I19" i="3"/>
  <c r="J19" i="3" s="1"/>
  <c r="I21" i="3"/>
  <c r="J21" i="3" s="1"/>
  <c r="I23" i="3"/>
  <c r="J23" i="3" s="1"/>
  <c r="I25" i="3"/>
  <c r="J25" i="3" s="1"/>
  <c r="I27" i="3"/>
  <c r="J27" i="3" s="1"/>
  <c r="I30" i="3"/>
  <c r="J30" i="3" s="1"/>
  <c r="I32" i="3"/>
  <c r="J32" i="3" s="1"/>
  <c r="I34" i="3"/>
  <c r="J34" i="3" s="1"/>
  <c r="I36" i="3"/>
  <c r="J36" i="3" s="1"/>
  <c r="I38" i="3"/>
  <c r="J38" i="3" s="1"/>
  <c r="J35" i="1"/>
  <c r="J11" i="1"/>
  <c r="J27" i="2"/>
  <c r="J25" i="2"/>
  <c r="J17" i="2"/>
  <c r="J13" i="2"/>
  <c r="J37" i="2"/>
  <c r="J31" i="2"/>
  <c r="J23" i="2"/>
  <c r="J15" i="2"/>
  <c r="J38" i="2"/>
  <c r="J36" i="2"/>
  <c r="J34" i="2"/>
  <c r="J32" i="2"/>
  <c r="J30" i="2"/>
  <c r="J28" i="2"/>
  <c r="J26" i="2"/>
  <c r="J24" i="2"/>
  <c r="J22" i="2"/>
  <c r="J20" i="2"/>
  <c r="J18" i="2"/>
  <c r="J16" i="2"/>
  <c r="J14" i="2"/>
  <c r="J12" i="2"/>
  <c r="J10" i="2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E40" i="2"/>
  <c r="H40" i="2"/>
  <c r="I9" i="2"/>
  <c r="J9" i="2" s="1"/>
  <c r="H39" i="1"/>
  <c r="E39" i="1"/>
  <c r="I39" i="1"/>
  <c r="J9" i="1"/>
  <c r="I40" i="4" l="1"/>
  <c r="J40" i="4"/>
  <c r="J13" i="4"/>
  <c r="I39" i="3"/>
  <c r="J9" i="3"/>
  <c r="J39" i="3" s="1"/>
  <c r="I40" i="2"/>
  <c r="J40" i="2"/>
  <c r="J39" i="1"/>
</calcChain>
</file>

<file path=xl/sharedStrings.xml><?xml version="1.0" encoding="utf-8"?>
<sst xmlns="http://schemas.openxmlformats.org/spreadsheetml/2006/main" count="76" uniqueCount="21">
  <si>
    <t>Operator:</t>
  </si>
  <si>
    <t>Adres:</t>
  </si>
  <si>
    <t>NIP:</t>
  </si>
  <si>
    <t>…...........................................................................</t>
  </si>
  <si>
    <t>xxx-xxx-xx-xx</t>
  </si>
  <si>
    <t>Dzień</t>
  </si>
  <si>
    <t>Planowana praca przewozowa</t>
  </si>
  <si>
    <t>Wzkm zlecone dodatkowo</t>
  </si>
  <si>
    <t>Wzkm niewykonane</t>
  </si>
  <si>
    <t>Wzkm wykonane łącznie</t>
  </si>
  <si>
    <t>Stawka za wzkm</t>
  </si>
  <si>
    <t>Kary i potrącenia</t>
  </si>
  <si>
    <t>Kwota netto wynagrodzenia</t>
  </si>
  <si>
    <t>VAT 8%</t>
  </si>
  <si>
    <t>Wynagrodzenie brutto</t>
  </si>
  <si>
    <t>Suma</t>
  </si>
  <si>
    <t>Gmina Miejska Ciechocinek
ul. Kopernika 19
87-720 Ciechocinek
NIP 891-115-85-84</t>
  </si>
  <si>
    <t>ROZLICZENIE WYKONANEJ PRACY PRZEWOZOWEJ W RAMACH OBSŁUGI KOMUNIKACJI MIEJSKIEJ W CIECHOCINKU 
ZA MIESIĄC WRZESIEŃ 2023r.   ZGODNIE Z UMOWĄ …................</t>
  </si>
  <si>
    <t>ROZLICZENIE WYKONANEJ PRACY PRZEWOZOWEJ W RAMACH OBSŁUGI KOMUNIKACJI MIEJSKIEJ W CIECHOCINKU 
ZA MIESIĄC PAŹDZIERNIK 2023r.   ZGODNIE Z UMOWĄ …................</t>
  </si>
  <si>
    <t>ROZLICZENIE WYKONANEJ PRACY PRZEWOZOWEJ W RAMACH OBSŁUGI KOMUNIKACJI MIEJSKIEJ W CIECHOCINKU 
ZA MIESIĄC LISTOPAD 2023r.   ZGODNIE Z UMOWĄ …................</t>
  </si>
  <si>
    <t>ROZLICZENIE WYKONANEJ PRACY PRZEWOZOWEJ W RAMACH OBSŁUGI KOMUNIKACJI MIEJSKIEJ W CIECHOCINKU 
ZA MIESIĄC GRUDZIEŃ 2023r.   ZGODNIE Z UMOWĄ …................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</si>
</sst>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44" fontId="0" fillId="0" borderId="0" xfId="2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0" xfId="1" applyNumberFormat="1" applyFont="1" applyAlignment="1">
      <alignment vertical="center"/>
    </xf>
    <xf numFmtId="44" fontId="0" fillId="0" borderId="0" xfId="2" applyNumberFormat="1" applyFont="1" applyAlignment="1">
      <alignment vertical="center"/>
    </xf>
    <xf numFmtId="43" fontId="0" fillId="0" borderId="0" xfId="0" applyNumberFormat="1" applyFont="1" applyAlignment="1">
      <alignment vertical="center"/>
    </xf>
    <xf numFmtId="44" fontId="0" fillId="0" borderId="0" xfId="0" applyNumberFormat="1" applyFont="1" applyAlignment="1">
      <alignment vertical="center"/>
    </xf>
  </cellXfs>
  <cellStyles count="3">
    <cellStyle name="Dziesiętny" xfId="1" builtinId="3"/>
    <cellStyle name="Normalny" xfId="0" builtinId="0"/>
    <cellStyle name="Walutowy" xfId="2" builtinId="4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79EBE5D-0AC8-A81E-6FED-736349D3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1C5B67D-FBE0-495A-B629-BD2B490A5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7859341-63DE-4CF7-98C5-E2BEC335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C0D8C68-1BBF-4CD6-B69D-D122A7F1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C2F2D-CBA3-4E0C-AD2F-A678943DAEBD}" name="Tabela1" displayName="Tabela1" ref="A8:J39" totalsRowCount="1" headerRowDxfId="91" dataDxfId="90" totalsRowDxfId="89">
  <autoFilter ref="A8:J38" xr:uid="{C29C2F2D-CBA3-4E0C-AD2F-A678943DAEBD}"/>
  <tableColumns count="10">
    <tableColumn id="1" xr3:uid="{61A9F0C0-B5A7-4858-A1C3-EA8C240B2C59}" name="Dzień" totalsRowLabel="Suma" dataDxfId="88" totalsRowDxfId="55"/>
    <tableColumn id="2" xr3:uid="{F386981D-521F-4CCD-BBA0-BE64690DF452}" name="Planowana praca przewozowa" totalsRowFunction="sum" dataDxfId="87" totalsRowDxfId="54" dataCellStyle="Dziesiętny"/>
    <tableColumn id="3" xr3:uid="{BF522F38-4810-4F40-A6D8-EC52C0C83215}" name="Wzkm zlecone dodatkowo" totalsRowFunction="sum" dataDxfId="86" totalsRowDxfId="53" dataCellStyle="Dziesiętny"/>
    <tableColumn id="4" xr3:uid="{04BE36F3-0025-41BA-BC1D-DB2D99F7A499}" name="Wzkm niewykonane" totalsRowFunction="sum" dataDxfId="85" totalsRowDxfId="52" dataCellStyle="Dziesiętny"/>
    <tableColumn id="5" xr3:uid="{4D36FAF3-7492-4B41-91B0-7428D1352588}" name="Wzkm wykonane łącznie" totalsRowFunction="sum" dataDxfId="84" totalsRowDxfId="51" dataCellStyle="Dziesiętny">
      <calculatedColumnFormula>Tabela1[[#This Row],[Planowana praca przewozowa]]+Tabela1[[#This Row],[Wzkm niewykonane]]-Tabela1[[#This Row],[Wzkm niewykonane]]</calculatedColumnFormula>
    </tableColumn>
    <tableColumn id="6" xr3:uid="{1EE79CAD-1EE6-413F-99F5-8DA607D4DD34}" name="Stawka za wzkm" dataDxfId="83" totalsRowDxfId="50" dataCellStyle="Walutowy"/>
    <tableColumn id="7" xr3:uid="{63446884-4E6C-4313-9102-E51FBCE7071B}" name="Kary i potrącenia" totalsRowFunction="sum" dataDxfId="82" totalsRowDxfId="49" dataCellStyle="Walutowy"/>
    <tableColumn id="8" xr3:uid="{3D18E028-7131-4206-9C30-059FB86E4F1F}" name="Kwota netto wynagrodzenia" totalsRowFunction="sum" dataDxfId="81" totalsRowDxfId="48" dataCellStyle="Walutowy">
      <calculatedColumnFormula>Tabela1[[#This Row],[Planowana praca przewozowa]]*Tabela1[[#This Row],[Stawka za wzkm]]</calculatedColumnFormula>
    </tableColumn>
    <tableColumn id="9" xr3:uid="{53070369-C2FC-4354-8A9B-14C231A7B4E2}" name="VAT 8%" totalsRowFunction="sum" dataDxfId="80" totalsRowDxfId="47" dataCellStyle="Walutowy">
      <calculatedColumnFormula>Tabela1[[#This Row],[Kwota netto wynagrodzenia]]*0.08</calculatedColumnFormula>
    </tableColumn>
    <tableColumn id="10" xr3:uid="{E90224D9-586A-42B5-8891-9B367BA9286C}" name="Wynagrodzenie brutto" totalsRowFunction="sum" dataDxfId="79" totalsRowDxfId="46" dataCellStyle="Walutowy">
      <calculatedColumnFormula>Tabela1[[#This Row],[Kwota netto wynagrodzenia]]+Tabela1[[#This Row],[VAT 8%]]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B0E60F-7A59-4A38-B987-64570EE65FC3}" name="Tabela13" displayName="Tabela13" ref="A8:J40" totalsRowCount="1" headerRowDxfId="78" dataDxfId="77" totalsRowDxfId="76">
  <autoFilter ref="A8:J39" xr:uid="{C29C2F2D-CBA3-4E0C-AD2F-A678943DAEBD}"/>
  <tableColumns count="10">
    <tableColumn id="1" xr3:uid="{D8B85F96-3716-4DBE-8889-251735B6CD06}" name="Dzień" totalsRowLabel="Suma" dataDxfId="75" totalsRowDxfId="65"/>
    <tableColumn id="2" xr3:uid="{3910FAA8-409F-48E7-877E-94FFF66BDC90}" name="Planowana praca przewozowa" totalsRowFunction="sum" dataDxfId="74" totalsRowDxfId="64" dataCellStyle="Dziesiętny"/>
    <tableColumn id="3" xr3:uid="{E2C5F168-009E-43AA-BCE9-7CA454E8CF3E}" name="Wzkm zlecone dodatkowo" totalsRowFunction="sum" dataDxfId="73" totalsRowDxfId="63" dataCellStyle="Dziesiętny"/>
    <tableColumn id="4" xr3:uid="{438721E8-FDAF-455F-ACDF-DA5F583D7C06}" name="Wzkm niewykonane" totalsRowFunction="sum" dataDxfId="72" totalsRowDxfId="62" dataCellStyle="Dziesiętny"/>
    <tableColumn id="5" xr3:uid="{14D4D41D-A2C3-4366-87DD-452E7E6DC2D0}" name="Wzkm wykonane łącznie" totalsRowFunction="sum" dataDxfId="71" totalsRowDxfId="61" dataCellStyle="Dziesiętny">
      <calculatedColumnFormula>Tabela13[[#This Row],[Planowana praca przewozowa]]+Tabela13[[#This Row],[Wzkm niewykonane]]-Tabela13[[#This Row],[Wzkm niewykonane]]</calculatedColumnFormula>
    </tableColumn>
    <tableColumn id="6" xr3:uid="{1A9152DC-51CC-4B5B-AEA6-8B615B65855E}" name="Stawka za wzkm" dataDxfId="70" totalsRowDxfId="60" dataCellStyle="Walutowy"/>
    <tableColumn id="7" xr3:uid="{ADB28A1C-FAC3-49A0-9B3D-17032E0AB45B}" name="Kary i potrącenia" totalsRowFunction="sum" dataDxfId="69" totalsRowDxfId="59" dataCellStyle="Walutowy"/>
    <tableColumn id="8" xr3:uid="{970841B7-5104-496D-986D-04B3169FB68F}" name="Kwota netto wynagrodzenia" totalsRowFunction="sum" dataDxfId="68" totalsRowDxfId="58" dataCellStyle="Walutowy">
      <calculatedColumnFormula>Tabela13[[#This Row],[Planowana praca przewozowa]]*Tabela13[[#This Row],[Stawka za wzkm]]</calculatedColumnFormula>
    </tableColumn>
    <tableColumn id="9" xr3:uid="{138B41AD-2248-4B98-8D59-9CDBDEEA1465}" name="VAT 8%" totalsRowFunction="sum" dataDxfId="67" totalsRowDxfId="57" dataCellStyle="Walutowy">
      <calculatedColumnFormula>Tabela13[[#This Row],[Kwota netto wynagrodzenia]]*0.08</calculatedColumnFormula>
    </tableColumn>
    <tableColumn id="10" xr3:uid="{BA52E0B2-7874-4191-A8AC-16B3D6A20DB9}" name="Wynagrodzenie brutto" totalsRowFunction="sum" dataDxfId="66" totalsRowDxfId="56" dataCellStyle="Walutowy">
      <calculatedColumnFormula>Tabela13[[#This Row],[Kwota netto wynagrodzenia]]+Tabela13[[#This Row],[VAT 8%]]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8D5F18-A5CB-4C56-8C04-050139AF5A00}" name="Tabela134" displayName="Tabela134" ref="A8:J39" totalsRowCount="1" headerRowDxfId="45" dataDxfId="44" totalsRowDxfId="43">
  <autoFilter ref="A8:J38" xr:uid="{C29C2F2D-CBA3-4E0C-AD2F-A678943DAEBD}"/>
  <tableColumns count="10">
    <tableColumn id="1" xr3:uid="{B461EE0B-AF25-4F9F-BB44-E4C3840BA788}" name="Dzień" totalsRowLabel="Suma" dataDxfId="42" totalsRowDxfId="32"/>
    <tableColumn id="2" xr3:uid="{B5560027-AD7A-459C-9EAB-BF02EF417031}" name="Planowana praca przewozowa" totalsRowFunction="sum" dataDxfId="41" totalsRowDxfId="31" dataCellStyle="Dziesiętny"/>
    <tableColumn id="3" xr3:uid="{B8630245-C2C5-4074-9395-78D19A069B14}" name="Wzkm zlecone dodatkowo" totalsRowFunction="sum" dataDxfId="40" totalsRowDxfId="30" dataCellStyle="Dziesiętny"/>
    <tableColumn id="4" xr3:uid="{869DD992-5ACF-4A9B-8CFC-B29A063D06D7}" name="Wzkm niewykonane" totalsRowFunction="sum" dataDxfId="39" totalsRowDxfId="29" dataCellStyle="Dziesiętny"/>
    <tableColumn id="5" xr3:uid="{B665CC26-A867-4AF8-8628-FEF1C5B36666}" name="Wzkm wykonane łącznie" totalsRowFunction="sum" dataDxfId="38" totalsRowDxfId="28" dataCellStyle="Dziesiętny">
      <calculatedColumnFormula>Tabela134[[#This Row],[Planowana praca przewozowa]]+Tabela134[[#This Row],[Wzkm niewykonane]]-Tabela134[[#This Row],[Wzkm niewykonane]]</calculatedColumnFormula>
    </tableColumn>
    <tableColumn id="6" xr3:uid="{6D6DB1C9-D1DE-493F-86E8-5F50944CB7E1}" name="Stawka za wzkm" dataDxfId="37" totalsRowDxfId="27" dataCellStyle="Walutowy"/>
    <tableColumn id="7" xr3:uid="{68E69844-BD38-4E9A-B2E5-E3EDFB3A9D6D}" name="Kary i potrącenia" totalsRowFunction="sum" dataDxfId="36" totalsRowDxfId="26" dataCellStyle="Walutowy"/>
    <tableColumn id="8" xr3:uid="{75C54796-37B8-4184-B840-6051DB0515BE}" name="Kwota netto wynagrodzenia" totalsRowFunction="sum" dataDxfId="35" totalsRowDxfId="25" dataCellStyle="Walutowy">
      <calculatedColumnFormula>Tabela134[[#This Row],[Planowana praca przewozowa]]*Tabela134[[#This Row],[Stawka za wzkm]]</calculatedColumnFormula>
    </tableColumn>
    <tableColumn id="9" xr3:uid="{B85ADB0B-DA0B-4BF5-8417-1AE2E87FE499}" name="VAT 8%" totalsRowFunction="sum" dataDxfId="34" totalsRowDxfId="24" dataCellStyle="Walutowy">
      <calculatedColumnFormula>Tabela134[[#This Row],[Kwota netto wynagrodzenia]]*0.08</calculatedColumnFormula>
    </tableColumn>
    <tableColumn id="10" xr3:uid="{B0644961-EAD7-4851-B1FA-2D02F09005DD}" name="Wynagrodzenie brutto" totalsRowFunction="sum" dataDxfId="33" totalsRowDxfId="23" dataCellStyle="Walutowy">
      <calculatedColumnFormula>Tabela134[[#This Row],[Kwota netto wynagrodzenia]]+Tabela134[[#This Row],[VAT 8%]]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926782-A653-42A3-9EF2-29DBC2680D20}" name="Tabela1345" displayName="Tabela1345" ref="A8:J40" totalsRowCount="1" headerRowDxfId="22" dataDxfId="21" totalsRowDxfId="20">
  <autoFilter ref="A8:J39" xr:uid="{C29C2F2D-CBA3-4E0C-AD2F-A678943DAEBD}"/>
  <tableColumns count="10">
    <tableColumn id="1" xr3:uid="{8D1C645F-B5B3-46FF-A98B-E16A02C78D34}" name="Dzień" totalsRowLabel="Suma" dataDxfId="19" totalsRowDxfId="9"/>
    <tableColumn id="2" xr3:uid="{DBC19281-810B-43E6-B7AE-A63B27FF805A}" name="Planowana praca przewozowa" totalsRowFunction="sum" dataDxfId="18" totalsRowDxfId="8" dataCellStyle="Dziesiętny"/>
    <tableColumn id="3" xr3:uid="{707917BE-33E7-4BCD-AD1F-C9B7AF8BF2AE}" name="Wzkm zlecone dodatkowo" totalsRowFunction="sum" dataDxfId="17" totalsRowDxfId="7" dataCellStyle="Dziesiętny"/>
    <tableColumn id="4" xr3:uid="{549EAF0B-57DA-488E-AD03-3913B47F5275}" name="Wzkm niewykonane" totalsRowFunction="sum" dataDxfId="16" totalsRowDxfId="6" dataCellStyle="Dziesiętny"/>
    <tableColumn id="5" xr3:uid="{9723C3F1-3929-435C-AFF4-C8A8C39E7859}" name="Wzkm wykonane łącznie" totalsRowFunction="sum" dataDxfId="15" totalsRowDxfId="5" dataCellStyle="Dziesiętny">
      <calculatedColumnFormula>Tabela1345[[#This Row],[Planowana praca przewozowa]]+Tabela1345[[#This Row],[Wzkm niewykonane]]-Tabela1345[[#This Row],[Wzkm niewykonane]]</calculatedColumnFormula>
    </tableColumn>
    <tableColumn id="6" xr3:uid="{571FF30F-4BDB-4403-A932-D31CF5FA88FF}" name="Stawka za wzkm" dataDxfId="14" totalsRowDxfId="4" dataCellStyle="Walutowy"/>
    <tableColumn id="7" xr3:uid="{E650DDC1-622A-45A5-B32F-19B02E13607C}" name="Kary i potrącenia" totalsRowFunction="sum" dataDxfId="13" totalsRowDxfId="3" dataCellStyle="Walutowy"/>
    <tableColumn id="8" xr3:uid="{133D9C14-A485-45CD-BFFF-5B2BB8E2FBE0}" name="Kwota netto wynagrodzenia" totalsRowFunction="sum" dataDxfId="12" totalsRowDxfId="2" dataCellStyle="Walutowy">
      <calculatedColumnFormula>Tabela1345[[#This Row],[Planowana praca przewozowa]]*Tabela1345[[#This Row],[Stawka za wzkm]]</calculatedColumnFormula>
    </tableColumn>
    <tableColumn id="9" xr3:uid="{7E261EB4-C423-4410-A6EF-095AD6921581}" name="VAT 8%" totalsRowFunction="sum" dataDxfId="11" totalsRowDxfId="1" dataCellStyle="Walutowy">
      <calculatedColumnFormula>Tabela1345[[#This Row],[Kwota netto wynagrodzenia]]*0.08</calculatedColumnFormula>
    </tableColumn>
    <tableColumn id="10" xr3:uid="{67314F9B-F21B-4D6D-B00B-F103D62CC409}" name="Wynagrodzenie brutto" totalsRowFunction="sum" dataDxfId="10" totalsRowDxfId="0" dataCellStyle="Walutowy">
      <calculatedColumnFormula>Tabela1345[[#This Row],[Kwota netto wynagrodzenia]]+Tabela1345[[#This Row],[VAT 8%]]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DA75-2145-45D3-8525-FC5F60809978}">
  <sheetPr>
    <pageSetUpPr fitToPage="1"/>
  </sheetPr>
  <dimension ref="A1:K39"/>
  <sheetViews>
    <sheetView topLeftCell="A11" zoomScaleNormal="100" workbookViewId="0">
      <selection activeCell="D28" sqref="D28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3" t="s">
        <v>16</v>
      </c>
      <c r="I1" s="13"/>
    </row>
    <row r="2" spans="1:11" ht="21.6" customHeight="1" x14ac:dyDescent="0.3">
      <c r="A2" s="9" t="s">
        <v>1</v>
      </c>
      <c r="B2" t="s">
        <v>3</v>
      </c>
      <c r="H2" s="13"/>
      <c r="I2" s="13"/>
    </row>
    <row r="3" spans="1:11" ht="21.6" customHeight="1" x14ac:dyDescent="0.3">
      <c r="A3" s="9" t="s">
        <v>2</v>
      </c>
      <c r="B3" t="s">
        <v>4</v>
      </c>
      <c r="H3" s="13"/>
      <c r="I3" s="13"/>
    </row>
    <row r="4" spans="1:11" x14ac:dyDescent="0.3">
      <c r="H4" s="13"/>
      <c r="I4" s="13"/>
    </row>
    <row r="5" spans="1:11" ht="19.8" customHeight="1" x14ac:dyDescent="0.3">
      <c r="H5" s="10"/>
      <c r="I5" s="10"/>
    </row>
    <row r="6" spans="1:11" ht="53.4" customHeight="1" x14ac:dyDescent="0.3">
      <c r="A6" s="12" t="s">
        <v>17</v>
      </c>
      <c r="B6" s="12"/>
      <c r="C6" s="12"/>
      <c r="D6" s="12"/>
      <c r="E6" s="12"/>
      <c r="F6" s="12"/>
      <c r="G6" s="12"/>
      <c r="H6" s="12"/>
      <c r="I6" s="12"/>
      <c r="J6" s="12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45170</v>
      </c>
      <c r="B9" s="4">
        <v>261.98</v>
      </c>
      <c r="C9" s="4"/>
      <c r="D9" s="4"/>
      <c r="E9" s="4">
        <f>Tabela1[[#This Row],[Planowana praca przewozowa]]+Tabela1[[#This Row],[Wzkm niewykonane]]-Tabela1[[#This Row],[Wzkm niewykonane]]</f>
        <v>261.98</v>
      </c>
      <c r="F9" s="5"/>
      <c r="G9" s="5"/>
      <c r="H9" s="5">
        <f>Tabela1[[#This Row],[Planowana praca przewozowa]]*Tabela1[[#This Row],[Stawka za wzkm]]</f>
        <v>0</v>
      </c>
      <c r="I9" s="5">
        <f>Tabela1[[#This Row],[Kwota netto wynagrodzenia]]*0.08</f>
        <v>0</v>
      </c>
      <c r="J9" s="5">
        <f>Tabela1[[#This Row],[Kwota netto wynagrodzenia]]+Tabela1[[#This Row],[VAT 8%]]</f>
        <v>0</v>
      </c>
    </row>
    <row r="10" spans="1:11" s="6" customFormat="1" ht="18" customHeight="1" x14ac:dyDescent="0.3">
      <c r="A10" s="7">
        <v>45171</v>
      </c>
      <c r="B10" s="4">
        <v>130.86000000000001</v>
      </c>
      <c r="C10" s="4"/>
      <c r="D10" s="4"/>
      <c r="E10" s="4">
        <f>Tabela1[[#This Row],[Planowana praca przewozowa]]+Tabela1[[#This Row],[Wzkm niewykonane]]-Tabela1[[#This Row],[Wzkm niewykonane]]</f>
        <v>130.86000000000001</v>
      </c>
      <c r="F10" s="5"/>
      <c r="G10" s="5"/>
      <c r="H10" s="5">
        <f>Tabela1[[#This Row],[Planowana praca przewozowa]]*Tabela1[[#This Row],[Stawka za wzkm]]</f>
        <v>0</v>
      </c>
      <c r="I10" s="5">
        <f>Tabela1[[#This Row],[Kwota netto wynagrodzenia]]*0.08</f>
        <v>0</v>
      </c>
      <c r="J10" s="5">
        <f>Tabela1[[#This Row],[Kwota netto wynagrodzenia]]+Tabela1[[#This Row],[VAT 8%]]</f>
        <v>0</v>
      </c>
    </row>
    <row r="11" spans="1:11" s="6" customFormat="1" ht="18" customHeight="1" x14ac:dyDescent="0.3">
      <c r="A11" s="7">
        <v>45172</v>
      </c>
      <c r="B11" s="4">
        <v>0</v>
      </c>
      <c r="C11" s="4"/>
      <c r="D11" s="4"/>
      <c r="E11" s="4">
        <f>Tabela1[[#This Row],[Planowana praca przewozowa]]+Tabela1[[#This Row],[Wzkm niewykonane]]-Tabela1[[#This Row],[Wzkm niewykonane]]</f>
        <v>0</v>
      </c>
      <c r="F11" s="5"/>
      <c r="G11" s="5"/>
      <c r="H11" s="5">
        <f>Tabela1[[#This Row],[Planowana praca przewozowa]]*Tabela1[[#This Row],[Stawka za wzkm]]</f>
        <v>0</v>
      </c>
      <c r="I11" s="5">
        <f>Tabela1[[#This Row],[Kwota netto wynagrodzenia]]*0.08</f>
        <v>0</v>
      </c>
      <c r="J11" s="5">
        <f>Tabela1[[#This Row],[Kwota netto wynagrodzenia]]+Tabela1[[#This Row],[VAT 8%]]</f>
        <v>0</v>
      </c>
    </row>
    <row r="12" spans="1:11" s="6" customFormat="1" ht="18" customHeight="1" x14ac:dyDescent="0.3">
      <c r="A12" s="7">
        <v>45173</v>
      </c>
      <c r="B12" s="4">
        <v>366.36</v>
      </c>
      <c r="C12" s="4"/>
      <c r="D12" s="4"/>
      <c r="E12" s="4">
        <f>Tabela1[[#This Row],[Planowana praca przewozowa]]+Tabela1[[#This Row],[Wzkm niewykonane]]-Tabela1[[#This Row],[Wzkm niewykonane]]</f>
        <v>366.36</v>
      </c>
      <c r="F12" s="5"/>
      <c r="G12" s="5"/>
      <c r="H12" s="5">
        <f>Tabela1[[#This Row],[Planowana praca przewozowa]]*Tabela1[[#This Row],[Stawka za wzkm]]</f>
        <v>0</v>
      </c>
      <c r="I12" s="5">
        <f>Tabela1[[#This Row],[Kwota netto wynagrodzenia]]*0.08</f>
        <v>0</v>
      </c>
      <c r="J12" s="5">
        <f>Tabela1[[#This Row],[Kwota netto wynagrodzenia]]+Tabela1[[#This Row],[VAT 8%]]</f>
        <v>0</v>
      </c>
    </row>
    <row r="13" spans="1:11" s="6" customFormat="1" ht="18" customHeight="1" x14ac:dyDescent="0.3">
      <c r="A13" s="7">
        <v>45174</v>
      </c>
      <c r="B13" s="4">
        <v>366.36</v>
      </c>
      <c r="C13" s="4"/>
      <c r="D13" s="4"/>
      <c r="E13" s="4">
        <f>Tabela1[[#This Row],[Planowana praca przewozowa]]+Tabela1[[#This Row],[Wzkm niewykonane]]-Tabela1[[#This Row],[Wzkm niewykonane]]</f>
        <v>366.36</v>
      </c>
      <c r="F13" s="5"/>
      <c r="G13" s="5"/>
      <c r="H13" s="5">
        <f>Tabela1[[#This Row],[Planowana praca przewozowa]]*Tabela1[[#This Row],[Stawka za wzkm]]</f>
        <v>0</v>
      </c>
      <c r="I13" s="5">
        <f>Tabela1[[#This Row],[Kwota netto wynagrodzenia]]*0.08</f>
        <v>0</v>
      </c>
      <c r="J13" s="5">
        <f>Tabela1[[#This Row],[Kwota netto wynagrodzenia]]+Tabela1[[#This Row],[VAT 8%]]</f>
        <v>0</v>
      </c>
    </row>
    <row r="14" spans="1:11" s="6" customFormat="1" ht="18" customHeight="1" x14ac:dyDescent="0.3">
      <c r="A14" s="7">
        <v>45175</v>
      </c>
      <c r="B14" s="4">
        <v>366.36</v>
      </c>
      <c r="C14" s="4"/>
      <c r="D14" s="4"/>
      <c r="E14" s="4">
        <f>Tabela1[[#This Row],[Planowana praca przewozowa]]+Tabela1[[#This Row],[Wzkm niewykonane]]-Tabela1[[#This Row],[Wzkm niewykonane]]</f>
        <v>366.36</v>
      </c>
      <c r="F14" s="5"/>
      <c r="G14" s="5"/>
      <c r="H14" s="5">
        <f>Tabela1[[#This Row],[Planowana praca przewozowa]]*Tabela1[[#This Row],[Stawka za wzkm]]</f>
        <v>0</v>
      </c>
      <c r="I14" s="5">
        <f>Tabela1[[#This Row],[Kwota netto wynagrodzenia]]*0.08</f>
        <v>0</v>
      </c>
      <c r="J14" s="5">
        <f>Tabela1[[#This Row],[Kwota netto wynagrodzenia]]+Tabela1[[#This Row],[VAT 8%]]</f>
        <v>0</v>
      </c>
    </row>
    <row r="15" spans="1:11" s="6" customFormat="1" ht="18" customHeight="1" x14ac:dyDescent="0.3">
      <c r="A15" s="7">
        <v>45176</v>
      </c>
      <c r="B15" s="4">
        <v>366.36</v>
      </c>
      <c r="C15" s="4"/>
      <c r="D15" s="4"/>
      <c r="E15" s="4">
        <f>Tabela1[[#This Row],[Planowana praca przewozowa]]+Tabela1[[#This Row],[Wzkm niewykonane]]-Tabela1[[#This Row],[Wzkm niewykonane]]</f>
        <v>366.36</v>
      </c>
      <c r="F15" s="5"/>
      <c r="G15" s="5"/>
      <c r="H15" s="5">
        <f>Tabela1[[#This Row],[Planowana praca przewozowa]]*Tabela1[[#This Row],[Stawka za wzkm]]</f>
        <v>0</v>
      </c>
      <c r="I15" s="5">
        <f>Tabela1[[#This Row],[Kwota netto wynagrodzenia]]*0.08</f>
        <v>0</v>
      </c>
      <c r="J15" s="5">
        <f>Tabela1[[#This Row],[Kwota netto wynagrodzenia]]+Tabela1[[#This Row],[VAT 8%]]</f>
        <v>0</v>
      </c>
    </row>
    <row r="16" spans="1:11" s="6" customFormat="1" ht="18" customHeight="1" x14ac:dyDescent="0.3">
      <c r="A16" s="7">
        <v>45177</v>
      </c>
      <c r="B16" s="4">
        <v>366.36</v>
      </c>
      <c r="C16" s="4"/>
      <c r="D16" s="4"/>
      <c r="E16" s="4">
        <f>Tabela1[[#This Row],[Planowana praca przewozowa]]+Tabela1[[#This Row],[Wzkm niewykonane]]-Tabela1[[#This Row],[Wzkm niewykonane]]</f>
        <v>366.36</v>
      </c>
      <c r="F16" s="5"/>
      <c r="G16" s="5"/>
      <c r="H16" s="5">
        <f>Tabela1[[#This Row],[Planowana praca przewozowa]]*Tabela1[[#This Row],[Stawka za wzkm]]</f>
        <v>0</v>
      </c>
      <c r="I16" s="5">
        <f>Tabela1[[#This Row],[Kwota netto wynagrodzenia]]*0.08</f>
        <v>0</v>
      </c>
      <c r="J16" s="5">
        <f>Tabela1[[#This Row],[Kwota netto wynagrodzenia]]+Tabela1[[#This Row],[VAT 8%]]</f>
        <v>0</v>
      </c>
    </row>
    <row r="17" spans="1:10" s="6" customFormat="1" ht="18" customHeight="1" x14ac:dyDescent="0.3">
      <c r="A17" s="7">
        <v>45178</v>
      </c>
      <c r="B17" s="4">
        <v>101.78000000000002</v>
      </c>
      <c r="C17" s="4"/>
      <c r="D17" s="4"/>
      <c r="E17" s="4">
        <f>Tabela1[[#This Row],[Planowana praca przewozowa]]+Tabela1[[#This Row],[Wzkm niewykonane]]-Tabela1[[#This Row],[Wzkm niewykonane]]</f>
        <v>101.78000000000002</v>
      </c>
      <c r="F17" s="5"/>
      <c r="G17" s="5"/>
      <c r="H17" s="5">
        <f>Tabela1[[#This Row],[Planowana praca przewozowa]]*Tabela1[[#This Row],[Stawka za wzkm]]</f>
        <v>0</v>
      </c>
      <c r="I17" s="5">
        <f>Tabela1[[#This Row],[Kwota netto wynagrodzenia]]*0.08</f>
        <v>0</v>
      </c>
      <c r="J17" s="5">
        <f>Tabela1[[#This Row],[Kwota netto wynagrodzenia]]+Tabela1[[#This Row],[VAT 8%]]</f>
        <v>0</v>
      </c>
    </row>
    <row r="18" spans="1:10" s="6" customFormat="1" ht="18" customHeight="1" x14ac:dyDescent="0.3">
      <c r="A18" s="7">
        <v>45179</v>
      </c>
      <c r="B18" s="4">
        <v>0</v>
      </c>
      <c r="C18" s="4"/>
      <c r="D18" s="4"/>
      <c r="E18" s="4">
        <f>Tabela1[[#This Row],[Planowana praca przewozowa]]+Tabela1[[#This Row],[Wzkm niewykonane]]-Tabela1[[#This Row],[Wzkm niewykonane]]</f>
        <v>0</v>
      </c>
      <c r="F18" s="5"/>
      <c r="G18" s="5"/>
      <c r="H18" s="5">
        <f>Tabela1[[#This Row],[Planowana praca przewozowa]]*Tabela1[[#This Row],[Stawka za wzkm]]</f>
        <v>0</v>
      </c>
      <c r="I18" s="5">
        <f>Tabela1[[#This Row],[Kwota netto wynagrodzenia]]*0.08</f>
        <v>0</v>
      </c>
      <c r="J18" s="5">
        <f>Tabela1[[#This Row],[Kwota netto wynagrodzenia]]+Tabela1[[#This Row],[VAT 8%]]</f>
        <v>0</v>
      </c>
    </row>
    <row r="19" spans="1:10" s="6" customFormat="1" ht="18" customHeight="1" x14ac:dyDescent="0.3">
      <c r="A19" s="7">
        <v>45180</v>
      </c>
      <c r="B19" s="4">
        <v>366.36</v>
      </c>
      <c r="C19" s="4"/>
      <c r="D19" s="4"/>
      <c r="E19" s="4">
        <f>Tabela1[[#This Row],[Planowana praca przewozowa]]+Tabela1[[#This Row],[Wzkm niewykonane]]-Tabela1[[#This Row],[Wzkm niewykonane]]</f>
        <v>366.36</v>
      </c>
      <c r="F19" s="5"/>
      <c r="G19" s="5"/>
      <c r="H19" s="5">
        <f>Tabela1[[#This Row],[Planowana praca przewozowa]]*Tabela1[[#This Row],[Stawka za wzkm]]</f>
        <v>0</v>
      </c>
      <c r="I19" s="5">
        <f>Tabela1[[#This Row],[Kwota netto wynagrodzenia]]*0.08</f>
        <v>0</v>
      </c>
      <c r="J19" s="5">
        <f>Tabela1[[#This Row],[Kwota netto wynagrodzenia]]+Tabela1[[#This Row],[VAT 8%]]</f>
        <v>0</v>
      </c>
    </row>
    <row r="20" spans="1:10" s="6" customFormat="1" ht="18" customHeight="1" x14ac:dyDescent="0.3">
      <c r="A20" s="7">
        <v>45181</v>
      </c>
      <c r="B20" s="4">
        <v>366.36</v>
      </c>
      <c r="C20" s="4"/>
      <c r="D20" s="4"/>
      <c r="E20" s="4">
        <f>Tabela1[[#This Row],[Planowana praca przewozowa]]+Tabela1[[#This Row],[Wzkm niewykonane]]-Tabela1[[#This Row],[Wzkm niewykonane]]</f>
        <v>366.36</v>
      </c>
      <c r="F20" s="5"/>
      <c r="G20" s="5"/>
      <c r="H20" s="5">
        <f>Tabela1[[#This Row],[Planowana praca przewozowa]]*Tabela1[[#This Row],[Stawka za wzkm]]</f>
        <v>0</v>
      </c>
      <c r="I20" s="5">
        <f>Tabela1[[#This Row],[Kwota netto wynagrodzenia]]*0.08</f>
        <v>0</v>
      </c>
      <c r="J20" s="5">
        <f>Tabela1[[#This Row],[Kwota netto wynagrodzenia]]+Tabela1[[#This Row],[VAT 8%]]</f>
        <v>0</v>
      </c>
    </row>
    <row r="21" spans="1:10" s="6" customFormat="1" ht="18" customHeight="1" x14ac:dyDescent="0.3">
      <c r="A21" s="7">
        <v>45182</v>
      </c>
      <c r="B21" s="4">
        <v>366.36</v>
      </c>
      <c r="C21" s="4"/>
      <c r="D21" s="4"/>
      <c r="E21" s="4">
        <f>Tabela1[[#This Row],[Planowana praca przewozowa]]+Tabela1[[#This Row],[Wzkm niewykonane]]-Tabela1[[#This Row],[Wzkm niewykonane]]</f>
        <v>366.36</v>
      </c>
      <c r="F21" s="5"/>
      <c r="G21" s="5"/>
      <c r="H21" s="5">
        <f>Tabela1[[#This Row],[Planowana praca przewozowa]]*Tabela1[[#This Row],[Stawka za wzkm]]</f>
        <v>0</v>
      </c>
      <c r="I21" s="5">
        <f>Tabela1[[#This Row],[Kwota netto wynagrodzenia]]*0.08</f>
        <v>0</v>
      </c>
      <c r="J21" s="5">
        <f>Tabela1[[#This Row],[Kwota netto wynagrodzenia]]+Tabela1[[#This Row],[VAT 8%]]</f>
        <v>0</v>
      </c>
    </row>
    <row r="22" spans="1:10" s="6" customFormat="1" ht="18" customHeight="1" x14ac:dyDescent="0.3">
      <c r="A22" s="7">
        <v>45183</v>
      </c>
      <c r="B22" s="4">
        <v>366.36</v>
      </c>
      <c r="C22" s="4"/>
      <c r="D22" s="4"/>
      <c r="E22" s="4">
        <f>Tabela1[[#This Row],[Planowana praca przewozowa]]+Tabela1[[#This Row],[Wzkm niewykonane]]-Tabela1[[#This Row],[Wzkm niewykonane]]</f>
        <v>366.36</v>
      </c>
      <c r="F22" s="5"/>
      <c r="G22" s="5"/>
      <c r="H22" s="5">
        <f>Tabela1[[#This Row],[Planowana praca przewozowa]]*Tabela1[[#This Row],[Stawka za wzkm]]</f>
        <v>0</v>
      </c>
      <c r="I22" s="5">
        <f>Tabela1[[#This Row],[Kwota netto wynagrodzenia]]*0.08</f>
        <v>0</v>
      </c>
      <c r="J22" s="5">
        <f>Tabela1[[#This Row],[Kwota netto wynagrodzenia]]+Tabela1[[#This Row],[VAT 8%]]</f>
        <v>0</v>
      </c>
    </row>
    <row r="23" spans="1:10" s="6" customFormat="1" ht="18" customHeight="1" x14ac:dyDescent="0.3">
      <c r="A23" s="7">
        <v>45184</v>
      </c>
      <c r="B23" s="4">
        <v>366.36</v>
      </c>
      <c r="C23" s="4"/>
      <c r="D23" s="4"/>
      <c r="E23" s="4">
        <f>Tabela1[[#This Row],[Planowana praca przewozowa]]+Tabela1[[#This Row],[Wzkm niewykonane]]-Tabela1[[#This Row],[Wzkm niewykonane]]</f>
        <v>366.36</v>
      </c>
      <c r="F23" s="5"/>
      <c r="G23" s="5"/>
      <c r="H23" s="5">
        <f>Tabela1[[#This Row],[Planowana praca przewozowa]]*Tabela1[[#This Row],[Stawka za wzkm]]</f>
        <v>0</v>
      </c>
      <c r="I23" s="5">
        <f>Tabela1[[#This Row],[Kwota netto wynagrodzenia]]*0.08</f>
        <v>0</v>
      </c>
      <c r="J23" s="5">
        <f>Tabela1[[#This Row],[Kwota netto wynagrodzenia]]+Tabela1[[#This Row],[VAT 8%]]</f>
        <v>0</v>
      </c>
    </row>
    <row r="24" spans="1:10" s="6" customFormat="1" ht="18" customHeight="1" x14ac:dyDescent="0.3">
      <c r="A24" s="7">
        <v>45185</v>
      </c>
      <c r="B24" s="4">
        <v>101.78000000000002</v>
      </c>
      <c r="C24" s="4"/>
      <c r="D24" s="4"/>
      <c r="E24" s="4">
        <f>Tabela1[[#This Row],[Planowana praca przewozowa]]+Tabela1[[#This Row],[Wzkm niewykonane]]-Tabela1[[#This Row],[Wzkm niewykonane]]</f>
        <v>101.78000000000002</v>
      </c>
      <c r="F24" s="5"/>
      <c r="G24" s="5"/>
      <c r="H24" s="5">
        <f>Tabela1[[#This Row],[Planowana praca przewozowa]]*Tabela1[[#This Row],[Stawka za wzkm]]</f>
        <v>0</v>
      </c>
      <c r="I24" s="5">
        <f>Tabela1[[#This Row],[Kwota netto wynagrodzenia]]*0.08</f>
        <v>0</v>
      </c>
      <c r="J24" s="5">
        <f>Tabela1[[#This Row],[Kwota netto wynagrodzenia]]+Tabela1[[#This Row],[VAT 8%]]</f>
        <v>0</v>
      </c>
    </row>
    <row r="25" spans="1:10" s="6" customFormat="1" ht="18" customHeight="1" x14ac:dyDescent="0.3">
      <c r="A25" s="7">
        <v>45186</v>
      </c>
      <c r="B25" s="4">
        <v>0</v>
      </c>
      <c r="C25" s="4"/>
      <c r="D25" s="4"/>
      <c r="E25" s="4">
        <f>Tabela1[[#This Row],[Planowana praca przewozowa]]+Tabela1[[#This Row],[Wzkm niewykonane]]-Tabela1[[#This Row],[Wzkm niewykonane]]</f>
        <v>0</v>
      </c>
      <c r="F25" s="5"/>
      <c r="G25" s="5"/>
      <c r="H25" s="5">
        <f>Tabela1[[#This Row],[Planowana praca przewozowa]]*Tabela1[[#This Row],[Stawka za wzkm]]</f>
        <v>0</v>
      </c>
      <c r="I25" s="5">
        <f>Tabela1[[#This Row],[Kwota netto wynagrodzenia]]*0.08</f>
        <v>0</v>
      </c>
      <c r="J25" s="5">
        <f>Tabela1[[#This Row],[Kwota netto wynagrodzenia]]+Tabela1[[#This Row],[VAT 8%]]</f>
        <v>0</v>
      </c>
    </row>
    <row r="26" spans="1:10" s="6" customFormat="1" ht="18" customHeight="1" x14ac:dyDescent="0.3">
      <c r="A26" s="7">
        <v>45187</v>
      </c>
      <c r="B26" s="4">
        <v>366.36</v>
      </c>
      <c r="C26" s="4"/>
      <c r="D26" s="4"/>
      <c r="E26" s="4">
        <f>Tabela1[[#This Row],[Planowana praca przewozowa]]+Tabela1[[#This Row],[Wzkm niewykonane]]-Tabela1[[#This Row],[Wzkm niewykonane]]</f>
        <v>366.36</v>
      </c>
      <c r="F26" s="5"/>
      <c r="G26" s="5"/>
      <c r="H26" s="5">
        <f>Tabela1[[#This Row],[Planowana praca przewozowa]]*Tabela1[[#This Row],[Stawka za wzkm]]</f>
        <v>0</v>
      </c>
      <c r="I26" s="5">
        <f>Tabela1[[#This Row],[Kwota netto wynagrodzenia]]*0.08</f>
        <v>0</v>
      </c>
      <c r="J26" s="5">
        <f>Tabela1[[#This Row],[Kwota netto wynagrodzenia]]+Tabela1[[#This Row],[VAT 8%]]</f>
        <v>0</v>
      </c>
    </row>
    <row r="27" spans="1:10" s="6" customFormat="1" ht="18" customHeight="1" x14ac:dyDescent="0.3">
      <c r="A27" s="7">
        <v>45188</v>
      </c>
      <c r="B27" s="4">
        <v>366.36</v>
      </c>
      <c r="C27" s="4"/>
      <c r="D27" s="4"/>
      <c r="E27" s="4">
        <f>Tabela1[[#This Row],[Planowana praca przewozowa]]+Tabela1[[#This Row],[Wzkm niewykonane]]-Tabela1[[#This Row],[Wzkm niewykonane]]</f>
        <v>366.36</v>
      </c>
      <c r="F27" s="5"/>
      <c r="G27" s="5"/>
      <c r="H27" s="5">
        <f>Tabela1[[#This Row],[Planowana praca przewozowa]]*Tabela1[[#This Row],[Stawka za wzkm]]</f>
        <v>0</v>
      </c>
      <c r="I27" s="5">
        <f>Tabela1[[#This Row],[Kwota netto wynagrodzenia]]*0.08</f>
        <v>0</v>
      </c>
      <c r="J27" s="5">
        <f>Tabela1[[#This Row],[Kwota netto wynagrodzenia]]+Tabela1[[#This Row],[VAT 8%]]</f>
        <v>0</v>
      </c>
    </row>
    <row r="28" spans="1:10" s="6" customFormat="1" ht="18" customHeight="1" x14ac:dyDescent="0.3">
      <c r="A28" s="7">
        <v>45189</v>
      </c>
      <c r="B28" s="4">
        <v>366.36</v>
      </c>
      <c r="C28" s="4"/>
      <c r="D28" s="4"/>
      <c r="E28" s="4">
        <f>Tabela1[[#This Row],[Planowana praca przewozowa]]+Tabela1[[#This Row],[Wzkm niewykonane]]-Tabela1[[#This Row],[Wzkm niewykonane]]</f>
        <v>366.36</v>
      </c>
      <c r="F28" s="5"/>
      <c r="G28" s="5"/>
      <c r="H28" s="5">
        <f>Tabela1[[#This Row],[Planowana praca przewozowa]]*Tabela1[[#This Row],[Stawka za wzkm]]</f>
        <v>0</v>
      </c>
      <c r="I28" s="5">
        <f>Tabela1[[#This Row],[Kwota netto wynagrodzenia]]*0.08</f>
        <v>0</v>
      </c>
      <c r="J28" s="5">
        <f>Tabela1[[#This Row],[Kwota netto wynagrodzenia]]+Tabela1[[#This Row],[VAT 8%]]</f>
        <v>0</v>
      </c>
    </row>
    <row r="29" spans="1:10" s="6" customFormat="1" ht="18" customHeight="1" x14ac:dyDescent="0.3">
      <c r="A29" s="7">
        <v>45190</v>
      </c>
      <c r="B29" s="4">
        <v>366.36</v>
      </c>
      <c r="C29" s="4"/>
      <c r="D29" s="4"/>
      <c r="E29" s="4">
        <f>Tabela1[[#This Row],[Planowana praca przewozowa]]+Tabela1[[#This Row],[Wzkm niewykonane]]-Tabela1[[#This Row],[Wzkm niewykonane]]</f>
        <v>366.36</v>
      </c>
      <c r="F29" s="5"/>
      <c r="G29" s="5"/>
      <c r="H29" s="5">
        <f>Tabela1[[#This Row],[Planowana praca przewozowa]]*Tabela1[[#This Row],[Stawka za wzkm]]</f>
        <v>0</v>
      </c>
      <c r="I29" s="5">
        <f>Tabela1[[#This Row],[Kwota netto wynagrodzenia]]*0.08</f>
        <v>0</v>
      </c>
      <c r="J29" s="5">
        <f>Tabela1[[#This Row],[Kwota netto wynagrodzenia]]+Tabela1[[#This Row],[VAT 8%]]</f>
        <v>0</v>
      </c>
    </row>
    <row r="30" spans="1:10" s="6" customFormat="1" ht="18" customHeight="1" x14ac:dyDescent="0.3">
      <c r="A30" s="7">
        <v>45191</v>
      </c>
      <c r="B30" s="4">
        <v>366.36</v>
      </c>
      <c r="C30" s="4"/>
      <c r="D30" s="4"/>
      <c r="E30" s="4">
        <f>Tabela1[[#This Row],[Planowana praca przewozowa]]+Tabela1[[#This Row],[Wzkm niewykonane]]-Tabela1[[#This Row],[Wzkm niewykonane]]</f>
        <v>366.36</v>
      </c>
      <c r="F30" s="5"/>
      <c r="G30" s="5"/>
      <c r="H30" s="5">
        <f>Tabela1[[#This Row],[Planowana praca przewozowa]]*Tabela1[[#This Row],[Stawka za wzkm]]</f>
        <v>0</v>
      </c>
      <c r="I30" s="5">
        <f>Tabela1[[#This Row],[Kwota netto wynagrodzenia]]*0.08</f>
        <v>0</v>
      </c>
      <c r="J30" s="5">
        <f>Tabela1[[#This Row],[Kwota netto wynagrodzenia]]+Tabela1[[#This Row],[VAT 8%]]</f>
        <v>0</v>
      </c>
    </row>
    <row r="31" spans="1:10" s="6" customFormat="1" ht="18" customHeight="1" x14ac:dyDescent="0.3">
      <c r="A31" s="7">
        <v>45192</v>
      </c>
      <c r="B31" s="4">
        <v>101.78000000000002</v>
      </c>
      <c r="C31" s="4"/>
      <c r="D31" s="4"/>
      <c r="E31" s="4">
        <f>Tabela1[[#This Row],[Planowana praca przewozowa]]+Tabela1[[#This Row],[Wzkm niewykonane]]-Tabela1[[#This Row],[Wzkm niewykonane]]</f>
        <v>101.78000000000002</v>
      </c>
      <c r="F31" s="5"/>
      <c r="G31" s="5"/>
      <c r="H31" s="5">
        <f>Tabela1[[#This Row],[Planowana praca przewozowa]]*Tabela1[[#This Row],[Stawka za wzkm]]</f>
        <v>0</v>
      </c>
      <c r="I31" s="5">
        <f>Tabela1[[#This Row],[Kwota netto wynagrodzenia]]*0.08</f>
        <v>0</v>
      </c>
      <c r="J31" s="5">
        <f>Tabela1[[#This Row],[Kwota netto wynagrodzenia]]+Tabela1[[#This Row],[VAT 8%]]</f>
        <v>0</v>
      </c>
    </row>
    <row r="32" spans="1:10" s="6" customFormat="1" ht="18" customHeight="1" x14ac:dyDescent="0.3">
      <c r="A32" s="7">
        <v>45193</v>
      </c>
      <c r="B32" s="4">
        <v>0</v>
      </c>
      <c r="C32" s="4"/>
      <c r="D32" s="4"/>
      <c r="E32" s="4">
        <f>Tabela1[[#This Row],[Planowana praca przewozowa]]+Tabela1[[#This Row],[Wzkm niewykonane]]-Tabela1[[#This Row],[Wzkm niewykonane]]</f>
        <v>0</v>
      </c>
      <c r="F32" s="5"/>
      <c r="G32" s="5"/>
      <c r="H32" s="5">
        <f>Tabela1[[#This Row],[Planowana praca przewozowa]]*Tabela1[[#This Row],[Stawka za wzkm]]</f>
        <v>0</v>
      </c>
      <c r="I32" s="5">
        <f>Tabela1[[#This Row],[Kwota netto wynagrodzenia]]*0.08</f>
        <v>0</v>
      </c>
      <c r="J32" s="5">
        <f>Tabela1[[#This Row],[Kwota netto wynagrodzenia]]+Tabela1[[#This Row],[VAT 8%]]</f>
        <v>0</v>
      </c>
    </row>
    <row r="33" spans="1:10" s="6" customFormat="1" ht="18" customHeight="1" x14ac:dyDescent="0.3">
      <c r="A33" s="7">
        <v>45194</v>
      </c>
      <c r="B33" s="4">
        <v>366.36</v>
      </c>
      <c r="C33" s="4"/>
      <c r="D33" s="4"/>
      <c r="E33" s="4">
        <f>Tabela1[[#This Row],[Planowana praca przewozowa]]+Tabela1[[#This Row],[Wzkm niewykonane]]-Tabela1[[#This Row],[Wzkm niewykonane]]</f>
        <v>366.36</v>
      </c>
      <c r="F33" s="5"/>
      <c r="G33" s="5"/>
      <c r="H33" s="5">
        <f>Tabela1[[#This Row],[Planowana praca przewozowa]]*Tabela1[[#This Row],[Stawka za wzkm]]</f>
        <v>0</v>
      </c>
      <c r="I33" s="5">
        <f>Tabela1[[#This Row],[Kwota netto wynagrodzenia]]*0.08</f>
        <v>0</v>
      </c>
      <c r="J33" s="5">
        <f>Tabela1[[#This Row],[Kwota netto wynagrodzenia]]+Tabela1[[#This Row],[VAT 8%]]</f>
        <v>0</v>
      </c>
    </row>
    <row r="34" spans="1:10" s="6" customFormat="1" ht="18" customHeight="1" x14ac:dyDescent="0.3">
      <c r="A34" s="7">
        <v>45195</v>
      </c>
      <c r="B34" s="4">
        <v>366.36</v>
      </c>
      <c r="C34" s="4"/>
      <c r="D34" s="4"/>
      <c r="E34" s="4">
        <f>Tabela1[[#This Row],[Planowana praca przewozowa]]+Tabela1[[#This Row],[Wzkm niewykonane]]-Tabela1[[#This Row],[Wzkm niewykonane]]</f>
        <v>366.36</v>
      </c>
      <c r="F34" s="5"/>
      <c r="G34" s="5"/>
      <c r="H34" s="5">
        <f>Tabela1[[#This Row],[Planowana praca przewozowa]]*Tabela1[[#This Row],[Stawka za wzkm]]</f>
        <v>0</v>
      </c>
      <c r="I34" s="5">
        <f>Tabela1[[#This Row],[Kwota netto wynagrodzenia]]*0.08</f>
        <v>0</v>
      </c>
      <c r="J34" s="5">
        <f>Tabela1[[#This Row],[Kwota netto wynagrodzenia]]+Tabela1[[#This Row],[VAT 8%]]</f>
        <v>0</v>
      </c>
    </row>
    <row r="35" spans="1:10" s="6" customFormat="1" ht="18" customHeight="1" x14ac:dyDescent="0.3">
      <c r="A35" s="7">
        <v>45196</v>
      </c>
      <c r="B35" s="4">
        <v>366.36</v>
      </c>
      <c r="C35" s="4"/>
      <c r="D35" s="4"/>
      <c r="E35" s="4">
        <f>Tabela1[[#This Row],[Planowana praca przewozowa]]+Tabela1[[#This Row],[Wzkm niewykonane]]-Tabela1[[#This Row],[Wzkm niewykonane]]</f>
        <v>366.36</v>
      </c>
      <c r="F35" s="5"/>
      <c r="G35" s="5"/>
      <c r="H35" s="5">
        <f>Tabela1[[#This Row],[Planowana praca przewozowa]]*Tabela1[[#This Row],[Stawka za wzkm]]</f>
        <v>0</v>
      </c>
      <c r="I35" s="5">
        <f>Tabela1[[#This Row],[Kwota netto wynagrodzenia]]*0.08</f>
        <v>0</v>
      </c>
      <c r="J35" s="5">
        <f>Tabela1[[#This Row],[Kwota netto wynagrodzenia]]+Tabela1[[#This Row],[VAT 8%]]</f>
        <v>0</v>
      </c>
    </row>
    <row r="36" spans="1:10" s="6" customFormat="1" ht="18" customHeight="1" x14ac:dyDescent="0.3">
      <c r="A36" s="7">
        <v>45197</v>
      </c>
      <c r="B36" s="4">
        <v>366.36</v>
      </c>
      <c r="C36" s="4"/>
      <c r="D36" s="4"/>
      <c r="E36" s="4">
        <f>Tabela1[[#This Row],[Planowana praca przewozowa]]+Tabela1[[#This Row],[Wzkm niewykonane]]-Tabela1[[#This Row],[Wzkm niewykonane]]</f>
        <v>366.36</v>
      </c>
      <c r="F36" s="5"/>
      <c r="G36" s="5"/>
      <c r="H36" s="5">
        <f>Tabela1[[#This Row],[Planowana praca przewozowa]]*Tabela1[[#This Row],[Stawka za wzkm]]</f>
        <v>0</v>
      </c>
      <c r="I36" s="5">
        <f>Tabela1[[#This Row],[Kwota netto wynagrodzenia]]*0.08</f>
        <v>0</v>
      </c>
      <c r="J36" s="5">
        <f>Tabela1[[#This Row],[Kwota netto wynagrodzenia]]+Tabela1[[#This Row],[VAT 8%]]</f>
        <v>0</v>
      </c>
    </row>
    <row r="37" spans="1:10" s="6" customFormat="1" ht="18" customHeight="1" x14ac:dyDescent="0.3">
      <c r="A37" s="7">
        <v>45198</v>
      </c>
      <c r="B37" s="4">
        <v>366.36</v>
      </c>
      <c r="C37" s="4"/>
      <c r="D37" s="4"/>
      <c r="E37" s="4">
        <f>Tabela1[[#This Row],[Planowana praca przewozowa]]+Tabela1[[#This Row],[Wzkm niewykonane]]-Tabela1[[#This Row],[Wzkm niewykonane]]</f>
        <v>366.36</v>
      </c>
      <c r="F37" s="5"/>
      <c r="G37" s="5"/>
      <c r="H37" s="5">
        <f>Tabela1[[#This Row],[Planowana praca przewozowa]]*Tabela1[[#This Row],[Stawka za wzkm]]</f>
        <v>0</v>
      </c>
      <c r="I37" s="5">
        <f>Tabela1[[#This Row],[Kwota netto wynagrodzenia]]*0.08</f>
        <v>0</v>
      </c>
      <c r="J37" s="5">
        <f>Tabela1[[#This Row],[Kwota netto wynagrodzenia]]+Tabela1[[#This Row],[VAT 8%]]</f>
        <v>0</v>
      </c>
    </row>
    <row r="38" spans="1:10" s="6" customFormat="1" ht="18" customHeight="1" x14ac:dyDescent="0.3">
      <c r="A38" s="7">
        <v>45199</v>
      </c>
      <c r="B38" s="4">
        <v>101.78000000000002</v>
      </c>
      <c r="C38" s="4"/>
      <c r="D38" s="4"/>
      <c r="E38" s="4">
        <f>Tabela1[[#This Row],[Planowana praca przewozowa]]+Tabela1[[#This Row],[Wzkm niewykonane]]-Tabela1[[#This Row],[Wzkm niewykonane]]</f>
        <v>101.78000000000002</v>
      </c>
      <c r="F38" s="5"/>
      <c r="G38" s="5"/>
      <c r="H38" s="5">
        <f>Tabela1[[#This Row],[Planowana praca przewozowa]]*Tabela1[[#This Row],[Stawka za wzkm]]</f>
        <v>0</v>
      </c>
      <c r="I38" s="5">
        <f>Tabela1[[#This Row],[Kwota netto wynagrodzenia]]*0.08</f>
        <v>0</v>
      </c>
      <c r="J38" s="5">
        <f>Tabela1[[#This Row],[Kwota netto wynagrodzenia]]+Tabela1[[#This Row],[VAT 8%]]</f>
        <v>0</v>
      </c>
    </row>
    <row r="39" spans="1:10" s="6" customFormat="1" ht="30" customHeight="1" x14ac:dyDescent="0.3">
      <c r="A39" s="3" t="s">
        <v>15</v>
      </c>
      <c r="B39" s="16">
        <f>SUBTOTAL(109,Tabela1[Planowana praca przewozowa])</f>
        <v>8127.1599999999971</v>
      </c>
      <c r="C39" s="16">
        <f>SUBTOTAL(109,Tabela1[Wzkm zlecone dodatkowo])</f>
        <v>0</v>
      </c>
      <c r="D39" s="16">
        <f>SUBTOTAL(109,Tabela1[Wzkm niewykonane])</f>
        <v>0</v>
      </c>
      <c r="E39" s="16">
        <f>SUBTOTAL(109,Tabela1[Wzkm wykonane łącznie])</f>
        <v>8127.1599999999971</v>
      </c>
      <c r="F39" s="17"/>
      <c r="G39" s="17">
        <f>SUBTOTAL(109,Tabela1[Kary i potrącenia])</f>
        <v>0</v>
      </c>
      <c r="H39" s="17">
        <f>SUBTOTAL(109,Tabela1[Kwota netto wynagrodzenia])</f>
        <v>0</v>
      </c>
      <c r="I39" s="17">
        <f>SUBTOTAL(109,Tabela1[VAT 8%])</f>
        <v>0</v>
      </c>
      <c r="J39" s="17">
        <f>SUBTOTAL(109,Tabela1[Wynagrodzenie brutto])</f>
        <v>0</v>
      </c>
    </row>
  </sheetData>
  <mergeCells count="2">
    <mergeCell ref="A6:J6"/>
    <mergeCell ref="H1:I4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D223-11DA-4022-845E-E1C7C993A32A}">
  <sheetPr>
    <pageSetUpPr fitToPage="1"/>
  </sheetPr>
  <dimension ref="A1:K40"/>
  <sheetViews>
    <sheetView zoomScaleNormal="100" workbookViewId="0">
      <selection activeCell="P11" sqref="P11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3" t="s">
        <v>16</v>
      </c>
      <c r="I1" s="13"/>
    </row>
    <row r="2" spans="1:11" ht="21.6" customHeight="1" x14ac:dyDescent="0.3">
      <c r="A2" s="9" t="s">
        <v>1</v>
      </c>
      <c r="B2" t="s">
        <v>3</v>
      </c>
      <c r="H2" s="13"/>
      <c r="I2" s="13"/>
    </row>
    <row r="3" spans="1:11" ht="21.6" customHeight="1" x14ac:dyDescent="0.3">
      <c r="A3" s="9" t="s">
        <v>2</v>
      </c>
      <c r="B3" t="s">
        <v>4</v>
      </c>
      <c r="H3" s="13"/>
      <c r="I3" s="13"/>
    </row>
    <row r="4" spans="1:11" x14ac:dyDescent="0.3">
      <c r="H4" s="13"/>
      <c r="I4" s="13"/>
    </row>
    <row r="5" spans="1:11" ht="19.8" customHeight="1" x14ac:dyDescent="0.3">
      <c r="H5" s="10"/>
      <c r="I5" s="10"/>
    </row>
    <row r="6" spans="1:11" ht="53.4" customHeight="1" x14ac:dyDescent="0.3">
      <c r="A6" s="12" t="s">
        <v>18</v>
      </c>
      <c r="B6" s="12"/>
      <c r="C6" s="12"/>
      <c r="D6" s="12"/>
      <c r="E6" s="12"/>
      <c r="F6" s="12"/>
      <c r="G6" s="12"/>
      <c r="H6" s="12"/>
      <c r="I6" s="12"/>
      <c r="J6" s="12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45200</v>
      </c>
      <c r="B9" s="4">
        <v>0</v>
      </c>
      <c r="C9" s="4"/>
      <c r="D9" s="4"/>
      <c r="E9" s="4">
        <f>Tabela13[[#This Row],[Planowana praca przewozowa]]+Tabela13[[#This Row],[Wzkm niewykonane]]-Tabela13[[#This Row],[Wzkm niewykonane]]</f>
        <v>0</v>
      </c>
      <c r="F9" s="5"/>
      <c r="G9" s="5"/>
      <c r="H9" s="5">
        <f>Tabela13[[#This Row],[Planowana praca przewozowa]]*Tabela13[[#This Row],[Stawka za wzkm]]</f>
        <v>0</v>
      </c>
      <c r="I9" s="5">
        <f>Tabela13[[#This Row],[Kwota netto wynagrodzenia]]*0.08</f>
        <v>0</v>
      </c>
      <c r="J9" s="5">
        <f>Tabela13[[#This Row],[Kwota netto wynagrodzenia]]+Tabela13[[#This Row],[VAT 8%]]</f>
        <v>0</v>
      </c>
    </row>
    <row r="10" spans="1:11" s="6" customFormat="1" ht="18" customHeight="1" x14ac:dyDescent="0.3">
      <c r="A10" s="7">
        <v>45201</v>
      </c>
      <c r="B10" s="4">
        <v>366.36</v>
      </c>
      <c r="C10" s="4"/>
      <c r="D10" s="4"/>
      <c r="E10" s="4">
        <f>Tabela13[[#This Row],[Planowana praca przewozowa]]+Tabela13[[#This Row],[Wzkm niewykonane]]-Tabela13[[#This Row],[Wzkm niewykonane]]</f>
        <v>366.36</v>
      </c>
      <c r="F10" s="5"/>
      <c r="G10" s="5"/>
      <c r="H10" s="5">
        <f>Tabela13[[#This Row],[Planowana praca przewozowa]]*Tabela13[[#This Row],[Stawka za wzkm]]</f>
        <v>0</v>
      </c>
      <c r="I10" s="5">
        <f>Tabela13[[#This Row],[Kwota netto wynagrodzenia]]*0.08</f>
        <v>0</v>
      </c>
      <c r="J10" s="5">
        <f>Tabela13[[#This Row],[Kwota netto wynagrodzenia]]+Tabela13[[#This Row],[VAT 8%]]</f>
        <v>0</v>
      </c>
    </row>
    <row r="11" spans="1:11" s="6" customFormat="1" ht="18" customHeight="1" x14ac:dyDescent="0.3">
      <c r="A11" s="7">
        <v>45202</v>
      </c>
      <c r="B11" s="4">
        <v>366.36</v>
      </c>
      <c r="C11" s="4"/>
      <c r="D11" s="4"/>
      <c r="E11" s="4">
        <f>Tabela13[[#This Row],[Planowana praca przewozowa]]+Tabela13[[#This Row],[Wzkm niewykonane]]-Tabela13[[#This Row],[Wzkm niewykonane]]</f>
        <v>366.36</v>
      </c>
      <c r="F11" s="5"/>
      <c r="G11" s="5"/>
      <c r="H11" s="5">
        <f>Tabela13[[#This Row],[Planowana praca przewozowa]]*Tabela13[[#This Row],[Stawka za wzkm]]</f>
        <v>0</v>
      </c>
      <c r="I11" s="5">
        <f>Tabela13[[#This Row],[Kwota netto wynagrodzenia]]*0.08</f>
        <v>0</v>
      </c>
      <c r="J11" s="5">
        <f>Tabela13[[#This Row],[Kwota netto wynagrodzenia]]+Tabela13[[#This Row],[VAT 8%]]</f>
        <v>0</v>
      </c>
    </row>
    <row r="12" spans="1:11" s="6" customFormat="1" ht="18" customHeight="1" x14ac:dyDescent="0.3">
      <c r="A12" s="7">
        <v>45203</v>
      </c>
      <c r="B12" s="4">
        <v>366.36</v>
      </c>
      <c r="C12" s="4"/>
      <c r="D12" s="4"/>
      <c r="E12" s="4">
        <f>Tabela13[[#This Row],[Planowana praca przewozowa]]+Tabela13[[#This Row],[Wzkm niewykonane]]-Tabela13[[#This Row],[Wzkm niewykonane]]</f>
        <v>366.36</v>
      </c>
      <c r="F12" s="5"/>
      <c r="G12" s="5"/>
      <c r="H12" s="5">
        <f>Tabela13[[#This Row],[Planowana praca przewozowa]]*Tabela13[[#This Row],[Stawka za wzkm]]</f>
        <v>0</v>
      </c>
      <c r="I12" s="5">
        <f>Tabela13[[#This Row],[Kwota netto wynagrodzenia]]*0.08</f>
        <v>0</v>
      </c>
      <c r="J12" s="5">
        <f>Tabela13[[#This Row],[Kwota netto wynagrodzenia]]+Tabela13[[#This Row],[VAT 8%]]</f>
        <v>0</v>
      </c>
    </row>
    <row r="13" spans="1:11" s="6" customFormat="1" ht="18" customHeight="1" x14ac:dyDescent="0.3">
      <c r="A13" s="7">
        <v>45204</v>
      </c>
      <c r="B13" s="4">
        <v>366.36</v>
      </c>
      <c r="C13" s="4"/>
      <c r="D13" s="4"/>
      <c r="E13" s="4">
        <f>Tabela13[[#This Row],[Planowana praca przewozowa]]+Tabela13[[#This Row],[Wzkm niewykonane]]-Tabela13[[#This Row],[Wzkm niewykonane]]</f>
        <v>366.36</v>
      </c>
      <c r="F13" s="5"/>
      <c r="G13" s="5"/>
      <c r="H13" s="5">
        <f>Tabela13[[#This Row],[Planowana praca przewozowa]]*Tabela13[[#This Row],[Stawka za wzkm]]</f>
        <v>0</v>
      </c>
      <c r="I13" s="5">
        <f>Tabela13[[#This Row],[Kwota netto wynagrodzenia]]*0.08</f>
        <v>0</v>
      </c>
      <c r="J13" s="5">
        <f>Tabela13[[#This Row],[Kwota netto wynagrodzenia]]+Tabela13[[#This Row],[VAT 8%]]</f>
        <v>0</v>
      </c>
    </row>
    <row r="14" spans="1:11" s="6" customFormat="1" ht="18" customHeight="1" x14ac:dyDescent="0.3">
      <c r="A14" s="7">
        <v>45205</v>
      </c>
      <c r="B14" s="4">
        <v>366.36</v>
      </c>
      <c r="C14" s="4"/>
      <c r="D14" s="4"/>
      <c r="E14" s="4">
        <f>Tabela13[[#This Row],[Planowana praca przewozowa]]+Tabela13[[#This Row],[Wzkm niewykonane]]-Tabela13[[#This Row],[Wzkm niewykonane]]</f>
        <v>366.36</v>
      </c>
      <c r="F14" s="5"/>
      <c r="G14" s="5"/>
      <c r="H14" s="5">
        <f>Tabela13[[#This Row],[Planowana praca przewozowa]]*Tabela13[[#This Row],[Stawka za wzkm]]</f>
        <v>0</v>
      </c>
      <c r="I14" s="5">
        <f>Tabela13[[#This Row],[Kwota netto wynagrodzenia]]*0.08</f>
        <v>0</v>
      </c>
      <c r="J14" s="5">
        <f>Tabela13[[#This Row],[Kwota netto wynagrodzenia]]+Tabela13[[#This Row],[VAT 8%]]</f>
        <v>0</v>
      </c>
    </row>
    <row r="15" spans="1:11" s="6" customFormat="1" ht="18" customHeight="1" x14ac:dyDescent="0.3">
      <c r="A15" s="7">
        <v>45206</v>
      </c>
      <c r="B15" s="4">
        <v>101.78000000000002</v>
      </c>
      <c r="C15" s="4"/>
      <c r="D15" s="4"/>
      <c r="E15" s="4">
        <f>Tabela13[[#This Row],[Planowana praca przewozowa]]+Tabela13[[#This Row],[Wzkm niewykonane]]-Tabela13[[#This Row],[Wzkm niewykonane]]</f>
        <v>101.78000000000002</v>
      </c>
      <c r="F15" s="5"/>
      <c r="G15" s="5"/>
      <c r="H15" s="5">
        <f>Tabela13[[#This Row],[Planowana praca przewozowa]]*Tabela13[[#This Row],[Stawka za wzkm]]</f>
        <v>0</v>
      </c>
      <c r="I15" s="5">
        <f>Tabela13[[#This Row],[Kwota netto wynagrodzenia]]*0.08</f>
        <v>0</v>
      </c>
      <c r="J15" s="5">
        <f>Tabela13[[#This Row],[Kwota netto wynagrodzenia]]+Tabela13[[#This Row],[VAT 8%]]</f>
        <v>0</v>
      </c>
    </row>
    <row r="16" spans="1:11" s="6" customFormat="1" ht="18" customHeight="1" x14ac:dyDescent="0.3">
      <c r="A16" s="7">
        <v>45207</v>
      </c>
      <c r="B16" s="4">
        <v>0</v>
      </c>
      <c r="C16" s="4"/>
      <c r="D16" s="4"/>
      <c r="E16" s="4">
        <f>Tabela13[[#This Row],[Planowana praca przewozowa]]+Tabela13[[#This Row],[Wzkm niewykonane]]-Tabela13[[#This Row],[Wzkm niewykonane]]</f>
        <v>0</v>
      </c>
      <c r="F16" s="5"/>
      <c r="G16" s="5"/>
      <c r="H16" s="5">
        <f>Tabela13[[#This Row],[Planowana praca przewozowa]]*Tabela13[[#This Row],[Stawka za wzkm]]</f>
        <v>0</v>
      </c>
      <c r="I16" s="5">
        <f>Tabela13[[#This Row],[Kwota netto wynagrodzenia]]*0.08</f>
        <v>0</v>
      </c>
      <c r="J16" s="5">
        <f>Tabela13[[#This Row],[Kwota netto wynagrodzenia]]+Tabela13[[#This Row],[VAT 8%]]</f>
        <v>0</v>
      </c>
    </row>
    <row r="17" spans="1:10" s="6" customFormat="1" ht="18" customHeight="1" x14ac:dyDescent="0.3">
      <c r="A17" s="7">
        <v>45208</v>
      </c>
      <c r="B17" s="4">
        <v>366.36</v>
      </c>
      <c r="C17" s="4"/>
      <c r="D17" s="4"/>
      <c r="E17" s="4">
        <f>Tabela13[[#This Row],[Planowana praca przewozowa]]+Tabela13[[#This Row],[Wzkm niewykonane]]-Tabela13[[#This Row],[Wzkm niewykonane]]</f>
        <v>366.36</v>
      </c>
      <c r="F17" s="5"/>
      <c r="G17" s="5"/>
      <c r="H17" s="5">
        <f>Tabela13[[#This Row],[Planowana praca przewozowa]]*Tabela13[[#This Row],[Stawka za wzkm]]</f>
        <v>0</v>
      </c>
      <c r="I17" s="5">
        <f>Tabela13[[#This Row],[Kwota netto wynagrodzenia]]*0.08</f>
        <v>0</v>
      </c>
      <c r="J17" s="5">
        <f>Tabela13[[#This Row],[Kwota netto wynagrodzenia]]+Tabela13[[#This Row],[VAT 8%]]</f>
        <v>0</v>
      </c>
    </row>
    <row r="18" spans="1:10" s="6" customFormat="1" ht="18" customHeight="1" x14ac:dyDescent="0.3">
      <c r="A18" s="7">
        <v>45209</v>
      </c>
      <c r="B18" s="4">
        <v>366.36</v>
      </c>
      <c r="C18" s="4"/>
      <c r="D18" s="4"/>
      <c r="E18" s="4">
        <f>Tabela13[[#This Row],[Planowana praca przewozowa]]+Tabela13[[#This Row],[Wzkm niewykonane]]-Tabela13[[#This Row],[Wzkm niewykonane]]</f>
        <v>366.36</v>
      </c>
      <c r="F18" s="5"/>
      <c r="G18" s="5"/>
      <c r="H18" s="5">
        <f>Tabela13[[#This Row],[Planowana praca przewozowa]]*Tabela13[[#This Row],[Stawka za wzkm]]</f>
        <v>0</v>
      </c>
      <c r="I18" s="5">
        <f>Tabela13[[#This Row],[Kwota netto wynagrodzenia]]*0.08</f>
        <v>0</v>
      </c>
      <c r="J18" s="5">
        <f>Tabela13[[#This Row],[Kwota netto wynagrodzenia]]+Tabela13[[#This Row],[VAT 8%]]</f>
        <v>0</v>
      </c>
    </row>
    <row r="19" spans="1:10" s="6" customFormat="1" ht="18" customHeight="1" x14ac:dyDescent="0.3">
      <c r="A19" s="7">
        <v>45210</v>
      </c>
      <c r="B19" s="4">
        <v>366.36</v>
      </c>
      <c r="C19" s="4"/>
      <c r="D19" s="4"/>
      <c r="E19" s="4">
        <f>Tabela13[[#This Row],[Planowana praca przewozowa]]+Tabela13[[#This Row],[Wzkm niewykonane]]-Tabela13[[#This Row],[Wzkm niewykonane]]</f>
        <v>366.36</v>
      </c>
      <c r="F19" s="5"/>
      <c r="G19" s="5"/>
      <c r="H19" s="5">
        <f>Tabela13[[#This Row],[Planowana praca przewozowa]]*Tabela13[[#This Row],[Stawka za wzkm]]</f>
        <v>0</v>
      </c>
      <c r="I19" s="5">
        <f>Tabela13[[#This Row],[Kwota netto wynagrodzenia]]*0.08</f>
        <v>0</v>
      </c>
      <c r="J19" s="5">
        <f>Tabela13[[#This Row],[Kwota netto wynagrodzenia]]+Tabela13[[#This Row],[VAT 8%]]</f>
        <v>0</v>
      </c>
    </row>
    <row r="20" spans="1:10" s="6" customFormat="1" ht="18" customHeight="1" x14ac:dyDescent="0.3">
      <c r="A20" s="7">
        <v>45211</v>
      </c>
      <c r="B20" s="4">
        <v>366.36</v>
      </c>
      <c r="C20" s="4"/>
      <c r="D20" s="4"/>
      <c r="E20" s="4">
        <f>Tabela13[[#This Row],[Planowana praca przewozowa]]+Tabela13[[#This Row],[Wzkm niewykonane]]-Tabela13[[#This Row],[Wzkm niewykonane]]</f>
        <v>366.36</v>
      </c>
      <c r="F20" s="5"/>
      <c r="G20" s="5"/>
      <c r="H20" s="5">
        <f>Tabela13[[#This Row],[Planowana praca przewozowa]]*Tabela13[[#This Row],[Stawka za wzkm]]</f>
        <v>0</v>
      </c>
      <c r="I20" s="5">
        <f>Tabela13[[#This Row],[Kwota netto wynagrodzenia]]*0.08</f>
        <v>0</v>
      </c>
      <c r="J20" s="5">
        <f>Tabela13[[#This Row],[Kwota netto wynagrodzenia]]+Tabela13[[#This Row],[VAT 8%]]</f>
        <v>0</v>
      </c>
    </row>
    <row r="21" spans="1:10" s="6" customFormat="1" ht="18" customHeight="1" x14ac:dyDescent="0.3">
      <c r="A21" s="7">
        <v>45212</v>
      </c>
      <c r="B21" s="4">
        <v>366.36</v>
      </c>
      <c r="C21" s="4"/>
      <c r="D21" s="4"/>
      <c r="E21" s="4">
        <f>Tabela13[[#This Row],[Planowana praca przewozowa]]+Tabela13[[#This Row],[Wzkm niewykonane]]-Tabela13[[#This Row],[Wzkm niewykonane]]</f>
        <v>366.36</v>
      </c>
      <c r="F21" s="5"/>
      <c r="G21" s="5"/>
      <c r="H21" s="5">
        <f>Tabela13[[#This Row],[Planowana praca przewozowa]]*Tabela13[[#This Row],[Stawka za wzkm]]</f>
        <v>0</v>
      </c>
      <c r="I21" s="5">
        <f>Tabela13[[#This Row],[Kwota netto wynagrodzenia]]*0.08</f>
        <v>0</v>
      </c>
      <c r="J21" s="5">
        <f>Tabela13[[#This Row],[Kwota netto wynagrodzenia]]+Tabela13[[#This Row],[VAT 8%]]</f>
        <v>0</v>
      </c>
    </row>
    <row r="22" spans="1:10" s="6" customFormat="1" ht="18" customHeight="1" x14ac:dyDescent="0.3">
      <c r="A22" s="7">
        <v>45213</v>
      </c>
      <c r="B22" s="4">
        <v>101.78000000000002</v>
      </c>
      <c r="C22" s="4"/>
      <c r="D22" s="4"/>
      <c r="E22" s="4">
        <f>Tabela13[[#This Row],[Planowana praca przewozowa]]+Tabela13[[#This Row],[Wzkm niewykonane]]-Tabela13[[#This Row],[Wzkm niewykonane]]</f>
        <v>101.78000000000002</v>
      </c>
      <c r="F22" s="5"/>
      <c r="G22" s="5"/>
      <c r="H22" s="5">
        <f>Tabela13[[#This Row],[Planowana praca przewozowa]]*Tabela13[[#This Row],[Stawka za wzkm]]</f>
        <v>0</v>
      </c>
      <c r="I22" s="5">
        <f>Tabela13[[#This Row],[Kwota netto wynagrodzenia]]*0.08</f>
        <v>0</v>
      </c>
      <c r="J22" s="5">
        <f>Tabela13[[#This Row],[Kwota netto wynagrodzenia]]+Tabela13[[#This Row],[VAT 8%]]</f>
        <v>0</v>
      </c>
    </row>
    <row r="23" spans="1:10" s="6" customFormat="1" ht="18" customHeight="1" x14ac:dyDescent="0.3">
      <c r="A23" s="7">
        <v>45214</v>
      </c>
      <c r="B23" s="4">
        <v>0</v>
      </c>
      <c r="C23" s="4"/>
      <c r="D23" s="4"/>
      <c r="E23" s="4">
        <f>Tabela13[[#This Row],[Planowana praca przewozowa]]+Tabela13[[#This Row],[Wzkm niewykonane]]-Tabela13[[#This Row],[Wzkm niewykonane]]</f>
        <v>0</v>
      </c>
      <c r="F23" s="5"/>
      <c r="G23" s="5"/>
      <c r="H23" s="5">
        <f>Tabela13[[#This Row],[Planowana praca przewozowa]]*Tabela13[[#This Row],[Stawka za wzkm]]</f>
        <v>0</v>
      </c>
      <c r="I23" s="5">
        <f>Tabela13[[#This Row],[Kwota netto wynagrodzenia]]*0.08</f>
        <v>0</v>
      </c>
      <c r="J23" s="5">
        <f>Tabela13[[#This Row],[Kwota netto wynagrodzenia]]+Tabela13[[#This Row],[VAT 8%]]</f>
        <v>0</v>
      </c>
    </row>
    <row r="24" spans="1:10" s="6" customFormat="1" ht="18" customHeight="1" x14ac:dyDescent="0.3">
      <c r="A24" s="7">
        <v>45215</v>
      </c>
      <c r="B24" s="4">
        <v>366.36</v>
      </c>
      <c r="C24" s="4"/>
      <c r="D24" s="4"/>
      <c r="E24" s="4">
        <f>Tabela13[[#This Row],[Planowana praca przewozowa]]+Tabela13[[#This Row],[Wzkm niewykonane]]-Tabela13[[#This Row],[Wzkm niewykonane]]</f>
        <v>366.36</v>
      </c>
      <c r="F24" s="5"/>
      <c r="G24" s="5"/>
      <c r="H24" s="5">
        <f>Tabela13[[#This Row],[Planowana praca przewozowa]]*Tabela13[[#This Row],[Stawka za wzkm]]</f>
        <v>0</v>
      </c>
      <c r="I24" s="5">
        <f>Tabela13[[#This Row],[Kwota netto wynagrodzenia]]*0.08</f>
        <v>0</v>
      </c>
      <c r="J24" s="5">
        <f>Tabela13[[#This Row],[Kwota netto wynagrodzenia]]+Tabela13[[#This Row],[VAT 8%]]</f>
        <v>0</v>
      </c>
    </row>
    <row r="25" spans="1:10" s="6" customFormat="1" ht="18" customHeight="1" x14ac:dyDescent="0.3">
      <c r="A25" s="7">
        <v>45216</v>
      </c>
      <c r="B25" s="4">
        <v>366.36</v>
      </c>
      <c r="C25" s="4"/>
      <c r="D25" s="4"/>
      <c r="E25" s="4">
        <f>Tabela13[[#This Row],[Planowana praca przewozowa]]+Tabela13[[#This Row],[Wzkm niewykonane]]-Tabela13[[#This Row],[Wzkm niewykonane]]</f>
        <v>366.36</v>
      </c>
      <c r="F25" s="5"/>
      <c r="G25" s="5"/>
      <c r="H25" s="5">
        <f>Tabela13[[#This Row],[Planowana praca przewozowa]]*Tabela13[[#This Row],[Stawka za wzkm]]</f>
        <v>0</v>
      </c>
      <c r="I25" s="5">
        <f>Tabela13[[#This Row],[Kwota netto wynagrodzenia]]*0.08</f>
        <v>0</v>
      </c>
      <c r="J25" s="5">
        <f>Tabela13[[#This Row],[Kwota netto wynagrodzenia]]+Tabela13[[#This Row],[VAT 8%]]</f>
        <v>0</v>
      </c>
    </row>
    <row r="26" spans="1:10" s="6" customFormat="1" ht="18" customHeight="1" x14ac:dyDescent="0.3">
      <c r="A26" s="7">
        <v>45217</v>
      </c>
      <c r="B26" s="4">
        <v>366.36</v>
      </c>
      <c r="C26" s="4"/>
      <c r="D26" s="4"/>
      <c r="E26" s="4">
        <f>Tabela13[[#This Row],[Planowana praca przewozowa]]+Tabela13[[#This Row],[Wzkm niewykonane]]-Tabela13[[#This Row],[Wzkm niewykonane]]</f>
        <v>366.36</v>
      </c>
      <c r="F26" s="5"/>
      <c r="G26" s="5"/>
      <c r="H26" s="5">
        <f>Tabela13[[#This Row],[Planowana praca przewozowa]]*Tabela13[[#This Row],[Stawka za wzkm]]</f>
        <v>0</v>
      </c>
      <c r="I26" s="5">
        <f>Tabela13[[#This Row],[Kwota netto wynagrodzenia]]*0.08</f>
        <v>0</v>
      </c>
      <c r="J26" s="5">
        <f>Tabela13[[#This Row],[Kwota netto wynagrodzenia]]+Tabela13[[#This Row],[VAT 8%]]</f>
        <v>0</v>
      </c>
    </row>
    <row r="27" spans="1:10" s="6" customFormat="1" ht="18" customHeight="1" x14ac:dyDescent="0.3">
      <c r="A27" s="7">
        <v>45218</v>
      </c>
      <c r="B27" s="4">
        <v>366.36</v>
      </c>
      <c r="C27" s="4"/>
      <c r="D27" s="4"/>
      <c r="E27" s="4">
        <f>Tabela13[[#This Row],[Planowana praca przewozowa]]+Tabela13[[#This Row],[Wzkm niewykonane]]-Tabela13[[#This Row],[Wzkm niewykonane]]</f>
        <v>366.36</v>
      </c>
      <c r="F27" s="5"/>
      <c r="G27" s="5"/>
      <c r="H27" s="5">
        <f>Tabela13[[#This Row],[Planowana praca przewozowa]]*Tabela13[[#This Row],[Stawka za wzkm]]</f>
        <v>0</v>
      </c>
      <c r="I27" s="5">
        <f>Tabela13[[#This Row],[Kwota netto wynagrodzenia]]*0.08</f>
        <v>0</v>
      </c>
      <c r="J27" s="5">
        <f>Tabela13[[#This Row],[Kwota netto wynagrodzenia]]+Tabela13[[#This Row],[VAT 8%]]</f>
        <v>0</v>
      </c>
    </row>
    <row r="28" spans="1:10" s="6" customFormat="1" ht="18" customHeight="1" x14ac:dyDescent="0.3">
      <c r="A28" s="7">
        <v>45219</v>
      </c>
      <c r="B28" s="4">
        <v>366.36</v>
      </c>
      <c r="C28" s="4"/>
      <c r="D28" s="4"/>
      <c r="E28" s="4">
        <f>Tabela13[[#This Row],[Planowana praca przewozowa]]+Tabela13[[#This Row],[Wzkm niewykonane]]-Tabela13[[#This Row],[Wzkm niewykonane]]</f>
        <v>366.36</v>
      </c>
      <c r="F28" s="5"/>
      <c r="G28" s="5"/>
      <c r="H28" s="5">
        <f>Tabela13[[#This Row],[Planowana praca przewozowa]]*Tabela13[[#This Row],[Stawka za wzkm]]</f>
        <v>0</v>
      </c>
      <c r="I28" s="5">
        <f>Tabela13[[#This Row],[Kwota netto wynagrodzenia]]*0.08</f>
        <v>0</v>
      </c>
      <c r="J28" s="5">
        <f>Tabela13[[#This Row],[Kwota netto wynagrodzenia]]+Tabela13[[#This Row],[VAT 8%]]</f>
        <v>0</v>
      </c>
    </row>
    <row r="29" spans="1:10" s="6" customFormat="1" ht="18" customHeight="1" x14ac:dyDescent="0.3">
      <c r="A29" s="7">
        <v>45220</v>
      </c>
      <c r="B29" s="4">
        <v>101.78000000000002</v>
      </c>
      <c r="C29" s="4"/>
      <c r="D29" s="4"/>
      <c r="E29" s="4">
        <f>Tabela13[[#This Row],[Planowana praca przewozowa]]+Tabela13[[#This Row],[Wzkm niewykonane]]-Tabela13[[#This Row],[Wzkm niewykonane]]</f>
        <v>101.78000000000002</v>
      </c>
      <c r="F29" s="5"/>
      <c r="G29" s="5"/>
      <c r="H29" s="5">
        <f>Tabela13[[#This Row],[Planowana praca przewozowa]]*Tabela13[[#This Row],[Stawka za wzkm]]</f>
        <v>0</v>
      </c>
      <c r="I29" s="5">
        <f>Tabela13[[#This Row],[Kwota netto wynagrodzenia]]*0.08</f>
        <v>0</v>
      </c>
      <c r="J29" s="5">
        <f>Tabela13[[#This Row],[Kwota netto wynagrodzenia]]+Tabela13[[#This Row],[VAT 8%]]</f>
        <v>0</v>
      </c>
    </row>
    <row r="30" spans="1:10" s="6" customFormat="1" ht="18" customHeight="1" x14ac:dyDescent="0.3">
      <c r="A30" s="7">
        <v>45221</v>
      </c>
      <c r="B30" s="4">
        <v>0</v>
      </c>
      <c r="C30" s="4"/>
      <c r="D30" s="4"/>
      <c r="E30" s="4">
        <f>Tabela13[[#This Row],[Planowana praca przewozowa]]+Tabela13[[#This Row],[Wzkm niewykonane]]-Tabela13[[#This Row],[Wzkm niewykonane]]</f>
        <v>0</v>
      </c>
      <c r="F30" s="5"/>
      <c r="G30" s="5"/>
      <c r="H30" s="5">
        <f>Tabela13[[#This Row],[Planowana praca przewozowa]]*Tabela13[[#This Row],[Stawka za wzkm]]</f>
        <v>0</v>
      </c>
      <c r="I30" s="5">
        <f>Tabela13[[#This Row],[Kwota netto wynagrodzenia]]*0.08</f>
        <v>0</v>
      </c>
      <c r="J30" s="5">
        <f>Tabela13[[#This Row],[Kwota netto wynagrodzenia]]+Tabela13[[#This Row],[VAT 8%]]</f>
        <v>0</v>
      </c>
    </row>
    <row r="31" spans="1:10" s="6" customFormat="1" ht="18" customHeight="1" x14ac:dyDescent="0.3">
      <c r="A31" s="7">
        <v>45222</v>
      </c>
      <c r="B31" s="4">
        <v>366.36</v>
      </c>
      <c r="C31" s="4"/>
      <c r="D31" s="4"/>
      <c r="E31" s="4">
        <f>Tabela13[[#This Row],[Planowana praca przewozowa]]+Tabela13[[#This Row],[Wzkm niewykonane]]-Tabela13[[#This Row],[Wzkm niewykonane]]</f>
        <v>366.36</v>
      </c>
      <c r="F31" s="5"/>
      <c r="G31" s="5"/>
      <c r="H31" s="5">
        <f>Tabela13[[#This Row],[Planowana praca przewozowa]]*Tabela13[[#This Row],[Stawka za wzkm]]</f>
        <v>0</v>
      </c>
      <c r="I31" s="5">
        <f>Tabela13[[#This Row],[Kwota netto wynagrodzenia]]*0.08</f>
        <v>0</v>
      </c>
      <c r="J31" s="5">
        <f>Tabela13[[#This Row],[Kwota netto wynagrodzenia]]+Tabela13[[#This Row],[VAT 8%]]</f>
        <v>0</v>
      </c>
    </row>
    <row r="32" spans="1:10" s="6" customFormat="1" ht="18" customHeight="1" x14ac:dyDescent="0.3">
      <c r="A32" s="7">
        <v>45223</v>
      </c>
      <c r="B32" s="4">
        <v>366.36</v>
      </c>
      <c r="C32" s="4"/>
      <c r="D32" s="4"/>
      <c r="E32" s="4">
        <f>Tabela13[[#This Row],[Planowana praca przewozowa]]+Tabela13[[#This Row],[Wzkm niewykonane]]-Tabela13[[#This Row],[Wzkm niewykonane]]</f>
        <v>366.36</v>
      </c>
      <c r="F32" s="5"/>
      <c r="G32" s="5"/>
      <c r="H32" s="5">
        <f>Tabela13[[#This Row],[Planowana praca przewozowa]]*Tabela13[[#This Row],[Stawka za wzkm]]</f>
        <v>0</v>
      </c>
      <c r="I32" s="5">
        <f>Tabela13[[#This Row],[Kwota netto wynagrodzenia]]*0.08</f>
        <v>0</v>
      </c>
      <c r="J32" s="5">
        <f>Tabela13[[#This Row],[Kwota netto wynagrodzenia]]+Tabela13[[#This Row],[VAT 8%]]</f>
        <v>0</v>
      </c>
    </row>
    <row r="33" spans="1:10" s="6" customFormat="1" ht="18" customHeight="1" x14ac:dyDescent="0.3">
      <c r="A33" s="7">
        <v>45224</v>
      </c>
      <c r="B33" s="4">
        <v>366.36</v>
      </c>
      <c r="C33" s="4"/>
      <c r="D33" s="4"/>
      <c r="E33" s="4">
        <f>Tabela13[[#This Row],[Planowana praca przewozowa]]+Tabela13[[#This Row],[Wzkm niewykonane]]-Tabela13[[#This Row],[Wzkm niewykonane]]</f>
        <v>366.36</v>
      </c>
      <c r="F33" s="5"/>
      <c r="G33" s="5"/>
      <c r="H33" s="5">
        <f>Tabela13[[#This Row],[Planowana praca przewozowa]]*Tabela13[[#This Row],[Stawka za wzkm]]</f>
        <v>0</v>
      </c>
      <c r="I33" s="5">
        <f>Tabela13[[#This Row],[Kwota netto wynagrodzenia]]*0.08</f>
        <v>0</v>
      </c>
      <c r="J33" s="5">
        <f>Tabela13[[#This Row],[Kwota netto wynagrodzenia]]+Tabela13[[#This Row],[VAT 8%]]</f>
        <v>0</v>
      </c>
    </row>
    <row r="34" spans="1:10" s="6" customFormat="1" ht="18" customHeight="1" x14ac:dyDescent="0.3">
      <c r="A34" s="7">
        <v>45225</v>
      </c>
      <c r="B34" s="4">
        <v>366.36</v>
      </c>
      <c r="C34" s="4"/>
      <c r="D34" s="4"/>
      <c r="E34" s="4">
        <f>Tabela13[[#This Row],[Planowana praca przewozowa]]+Tabela13[[#This Row],[Wzkm niewykonane]]-Tabela13[[#This Row],[Wzkm niewykonane]]</f>
        <v>366.36</v>
      </c>
      <c r="F34" s="5"/>
      <c r="G34" s="5"/>
      <c r="H34" s="5">
        <f>Tabela13[[#This Row],[Planowana praca przewozowa]]*Tabela13[[#This Row],[Stawka za wzkm]]</f>
        <v>0</v>
      </c>
      <c r="I34" s="5">
        <f>Tabela13[[#This Row],[Kwota netto wynagrodzenia]]*0.08</f>
        <v>0</v>
      </c>
      <c r="J34" s="5">
        <f>Tabela13[[#This Row],[Kwota netto wynagrodzenia]]+Tabela13[[#This Row],[VAT 8%]]</f>
        <v>0</v>
      </c>
    </row>
    <row r="35" spans="1:10" s="6" customFormat="1" ht="18" customHeight="1" x14ac:dyDescent="0.3">
      <c r="A35" s="7">
        <v>45226</v>
      </c>
      <c r="B35" s="4">
        <v>366.36</v>
      </c>
      <c r="C35" s="4"/>
      <c r="D35" s="4"/>
      <c r="E35" s="4">
        <f>Tabela13[[#This Row],[Planowana praca przewozowa]]+Tabela13[[#This Row],[Wzkm niewykonane]]-Tabela13[[#This Row],[Wzkm niewykonane]]</f>
        <v>366.36</v>
      </c>
      <c r="F35" s="5"/>
      <c r="G35" s="5"/>
      <c r="H35" s="5">
        <f>Tabela13[[#This Row],[Planowana praca przewozowa]]*Tabela13[[#This Row],[Stawka za wzkm]]</f>
        <v>0</v>
      </c>
      <c r="I35" s="5">
        <f>Tabela13[[#This Row],[Kwota netto wynagrodzenia]]*0.08</f>
        <v>0</v>
      </c>
      <c r="J35" s="5">
        <f>Tabela13[[#This Row],[Kwota netto wynagrodzenia]]+Tabela13[[#This Row],[VAT 8%]]</f>
        <v>0</v>
      </c>
    </row>
    <row r="36" spans="1:10" s="6" customFormat="1" ht="18" customHeight="1" x14ac:dyDescent="0.3">
      <c r="A36" s="7">
        <v>45227</v>
      </c>
      <c r="B36" s="4">
        <v>101.78000000000002</v>
      </c>
      <c r="C36" s="4"/>
      <c r="D36" s="4"/>
      <c r="E36" s="4">
        <f>Tabela13[[#This Row],[Planowana praca przewozowa]]+Tabela13[[#This Row],[Wzkm niewykonane]]-Tabela13[[#This Row],[Wzkm niewykonane]]</f>
        <v>101.78000000000002</v>
      </c>
      <c r="F36" s="5"/>
      <c r="G36" s="5"/>
      <c r="H36" s="5">
        <f>Tabela13[[#This Row],[Planowana praca przewozowa]]*Tabela13[[#This Row],[Stawka za wzkm]]</f>
        <v>0</v>
      </c>
      <c r="I36" s="5">
        <f>Tabela13[[#This Row],[Kwota netto wynagrodzenia]]*0.08</f>
        <v>0</v>
      </c>
      <c r="J36" s="5">
        <f>Tabela13[[#This Row],[Kwota netto wynagrodzenia]]+Tabela13[[#This Row],[VAT 8%]]</f>
        <v>0</v>
      </c>
    </row>
    <row r="37" spans="1:10" s="6" customFormat="1" ht="18" customHeight="1" x14ac:dyDescent="0.3">
      <c r="A37" s="7">
        <v>45228</v>
      </c>
      <c r="B37" s="4">
        <v>0</v>
      </c>
      <c r="C37" s="4"/>
      <c r="D37" s="4"/>
      <c r="E37" s="4">
        <f>Tabela13[[#This Row],[Planowana praca przewozowa]]+Tabela13[[#This Row],[Wzkm niewykonane]]-Tabela13[[#This Row],[Wzkm niewykonane]]</f>
        <v>0</v>
      </c>
      <c r="F37" s="5"/>
      <c r="G37" s="5"/>
      <c r="H37" s="5">
        <f>Tabela13[[#This Row],[Planowana praca przewozowa]]*Tabela13[[#This Row],[Stawka za wzkm]]</f>
        <v>0</v>
      </c>
      <c r="I37" s="5">
        <f>Tabela13[[#This Row],[Kwota netto wynagrodzenia]]*0.08</f>
        <v>0</v>
      </c>
      <c r="J37" s="5">
        <f>Tabela13[[#This Row],[Kwota netto wynagrodzenia]]+Tabela13[[#This Row],[VAT 8%]]</f>
        <v>0</v>
      </c>
    </row>
    <row r="38" spans="1:10" s="6" customFormat="1" ht="18" customHeight="1" x14ac:dyDescent="0.3">
      <c r="A38" s="7">
        <v>45229</v>
      </c>
      <c r="B38" s="4">
        <v>366.36</v>
      </c>
      <c r="C38" s="4"/>
      <c r="D38" s="4"/>
      <c r="E38" s="4">
        <f>Tabela13[[#This Row],[Planowana praca przewozowa]]+Tabela13[[#This Row],[Wzkm niewykonane]]-Tabela13[[#This Row],[Wzkm niewykonane]]</f>
        <v>366.36</v>
      </c>
      <c r="F38" s="5"/>
      <c r="G38" s="5"/>
      <c r="H38" s="5">
        <f>Tabela13[[#This Row],[Planowana praca przewozowa]]*Tabela13[[#This Row],[Stawka za wzkm]]</f>
        <v>0</v>
      </c>
      <c r="I38" s="5">
        <f>Tabela13[[#This Row],[Kwota netto wynagrodzenia]]*0.08</f>
        <v>0</v>
      </c>
      <c r="J38" s="5">
        <f>Tabela13[[#This Row],[Kwota netto wynagrodzenia]]+Tabela13[[#This Row],[VAT 8%]]</f>
        <v>0</v>
      </c>
    </row>
    <row r="39" spans="1:10" s="6" customFormat="1" ht="18" customHeight="1" x14ac:dyDescent="0.3">
      <c r="A39" s="7">
        <v>45230</v>
      </c>
      <c r="B39" s="4">
        <v>366.36</v>
      </c>
      <c r="C39" s="4"/>
      <c r="D39" s="4"/>
      <c r="E39" s="4">
        <f>Tabela13[[#This Row],[Planowana praca przewozowa]]+Tabela13[[#This Row],[Wzkm niewykonane]]-Tabela13[[#This Row],[Wzkm niewykonane]]</f>
        <v>366.36</v>
      </c>
      <c r="F39" s="5"/>
      <c r="G39" s="5"/>
      <c r="H39" s="5">
        <f>Tabela13[[#This Row],[Planowana praca przewozowa]]*Tabela13[[#This Row],[Stawka za wzkm]]</f>
        <v>0</v>
      </c>
      <c r="I39" s="5">
        <f>Tabela13[[#This Row],[Kwota netto wynagrodzenia]]*0.08</f>
        <v>0</v>
      </c>
      <c r="J39" s="5">
        <f>Tabela13[[#This Row],[Kwota netto wynagrodzenia]]+Tabela13[[#This Row],[VAT 8%]]</f>
        <v>0</v>
      </c>
    </row>
    <row r="40" spans="1:10" s="6" customFormat="1" ht="30" customHeight="1" x14ac:dyDescent="0.3">
      <c r="A40" s="3" t="s">
        <v>15</v>
      </c>
      <c r="B40" s="16">
        <f>SUBTOTAL(109,Tabela13[Planowana praca przewozowa])</f>
        <v>8467.0399999999972</v>
      </c>
      <c r="C40" s="16">
        <f>SUBTOTAL(109,Tabela13[Wzkm zlecone dodatkowo])</f>
        <v>0</v>
      </c>
      <c r="D40" s="16">
        <f>SUBTOTAL(109,Tabela13[Wzkm niewykonane])</f>
        <v>0</v>
      </c>
      <c r="E40" s="16">
        <f>SUBTOTAL(109,Tabela13[Wzkm wykonane łącznie])</f>
        <v>8467.0399999999972</v>
      </c>
      <c r="F40" s="17"/>
      <c r="G40" s="17">
        <f>SUBTOTAL(109,Tabela13[Kary i potrącenia])</f>
        <v>0</v>
      </c>
      <c r="H40" s="17">
        <f>SUBTOTAL(109,Tabela13[Kwota netto wynagrodzenia])</f>
        <v>0</v>
      </c>
      <c r="I40" s="17">
        <f>SUBTOTAL(109,Tabela13[VAT 8%])</f>
        <v>0</v>
      </c>
      <c r="J40" s="17">
        <f>SUBTOTAL(109,Tabela13[Wynagrodzenie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C286-2147-4FC1-BA08-237EF4C647E8}">
  <sheetPr>
    <pageSetUpPr fitToPage="1"/>
  </sheetPr>
  <dimension ref="A1:K39"/>
  <sheetViews>
    <sheetView zoomScaleNormal="100" workbookViewId="0">
      <selection activeCell="F28" sqref="F28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3" t="s">
        <v>16</v>
      </c>
      <c r="I1" s="13"/>
    </row>
    <row r="2" spans="1:11" ht="21.6" customHeight="1" x14ac:dyDescent="0.3">
      <c r="A2" s="9" t="s">
        <v>1</v>
      </c>
      <c r="B2" t="s">
        <v>3</v>
      </c>
      <c r="H2" s="13"/>
      <c r="I2" s="13"/>
    </row>
    <row r="3" spans="1:11" ht="21.6" customHeight="1" x14ac:dyDescent="0.3">
      <c r="A3" s="9" t="s">
        <v>2</v>
      </c>
      <c r="B3" t="s">
        <v>4</v>
      </c>
      <c r="H3" s="13"/>
      <c r="I3" s="13"/>
    </row>
    <row r="4" spans="1:11" x14ac:dyDescent="0.3">
      <c r="H4" s="13"/>
      <c r="I4" s="13"/>
    </row>
    <row r="5" spans="1:11" ht="19.8" customHeight="1" x14ac:dyDescent="0.3">
      <c r="H5" s="10"/>
      <c r="I5" s="10"/>
    </row>
    <row r="6" spans="1:11" ht="53.4" customHeight="1" x14ac:dyDescent="0.3">
      <c r="A6" s="12" t="s">
        <v>19</v>
      </c>
      <c r="B6" s="12"/>
      <c r="C6" s="12"/>
      <c r="D6" s="12"/>
      <c r="E6" s="12"/>
      <c r="F6" s="12"/>
      <c r="G6" s="12"/>
      <c r="H6" s="12"/>
      <c r="I6" s="12"/>
      <c r="J6" s="12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45231</v>
      </c>
      <c r="B9" s="4">
        <v>0</v>
      </c>
      <c r="C9" s="4"/>
      <c r="D9" s="4"/>
      <c r="E9" s="4">
        <f>Tabela134[[#This Row],[Planowana praca przewozowa]]+Tabela134[[#This Row],[Wzkm niewykonane]]-Tabela134[[#This Row],[Wzkm niewykonane]]</f>
        <v>0</v>
      </c>
      <c r="F9" s="5"/>
      <c r="G9" s="5"/>
      <c r="H9" s="5">
        <f>Tabela134[[#This Row],[Planowana praca przewozowa]]*Tabela134[[#This Row],[Stawka za wzkm]]</f>
        <v>0</v>
      </c>
      <c r="I9" s="5">
        <f>Tabela134[[#This Row],[Kwota netto wynagrodzenia]]*0.08</f>
        <v>0</v>
      </c>
      <c r="J9" s="5">
        <f>Tabela134[[#This Row],[Kwota netto wynagrodzenia]]+Tabela134[[#This Row],[VAT 8%]]</f>
        <v>0</v>
      </c>
    </row>
    <row r="10" spans="1:11" s="6" customFormat="1" ht="18" customHeight="1" x14ac:dyDescent="0.3">
      <c r="A10" s="7">
        <v>45232</v>
      </c>
      <c r="B10" s="4">
        <v>366.36</v>
      </c>
      <c r="C10" s="4"/>
      <c r="D10" s="4"/>
      <c r="E10" s="4">
        <f>Tabela134[[#This Row],[Planowana praca przewozowa]]+Tabela134[[#This Row],[Wzkm niewykonane]]-Tabela134[[#This Row],[Wzkm niewykonane]]</f>
        <v>366.36</v>
      </c>
      <c r="F10" s="5"/>
      <c r="G10" s="5"/>
      <c r="H10" s="5">
        <f>Tabela134[[#This Row],[Planowana praca przewozowa]]*Tabela134[[#This Row],[Stawka za wzkm]]</f>
        <v>0</v>
      </c>
      <c r="I10" s="5">
        <f>Tabela134[[#This Row],[Kwota netto wynagrodzenia]]*0.08</f>
        <v>0</v>
      </c>
      <c r="J10" s="5">
        <f>Tabela134[[#This Row],[Kwota netto wynagrodzenia]]+Tabela134[[#This Row],[VAT 8%]]</f>
        <v>0</v>
      </c>
    </row>
    <row r="11" spans="1:11" s="6" customFormat="1" ht="18" customHeight="1" x14ac:dyDescent="0.3">
      <c r="A11" s="7">
        <v>45233</v>
      </c>
      <c r="B11" s="4">
        <v>366.36</v>
      </c>
      <c r="C11" s="4"/>
      <c r="D11" s="4"/>
      <c r="E11" s="4">
        <f>Tabela134[[#This Row],[Planowana praca przewozowa]]+Tabela134[[#This Row],[Wzkm niewykonane]]-Tabela134[[#This Row],[Wzkm niewykonane]]</f>
        <v>366.36</v>
      </c>
      <c r="F11" s="5"/>
      <c r="G11" s="5"/>
      <c r="H11" s="5">
        <f>Tabela134[[#This Row],[Planowana praca przewozowa]]*Tabela134[[#This Row],[Stawka za wzkm]]</f>
        <v>0</v>
      </c>
      <c r="I11" s="5">
        <f>Tabela134[[#This Row],[Kwota netto wynagrodzenia]]*0.08</f>
        <v>0</v>
      </c>
      <c r="J11" s="5">
        <f>Tabela134[[#This Row],[Kwota netto wynagrodzenia]]+Tabela134[[#This Row],[VAT 8%]]</f>
        <v>0</v>
      </c>
    </row>
    <row r="12" spans="1:11" s="6" customFormat="1" ht="18" customHeight="1" x14ac:dyDescent="0.3">
      <c r="A12" s="7">
        <v>45234</v>
      </c>
      <c r="B12" s="4">
        <v>101.78000000000002</v>
      </c>
      <c r="C12" s="4"/>
      <c r="D12" s="4"/>
      <c r="E12" s="4">
        <f>Tabela134[[#This Row],[Planowana praca przewozowa]]+Tabela134[[#This Row],[Wzkm niewykonane]]-Tabela134[[#This Row],[Wzkm niewykonane]]</f>
        <v>101.78000000000002</v>
      </c>
      <c r="F12" s="5"/>
      <c r="G12" s="5"/>
      <c r="H12" s="5">
        <f>Tabela134[[#This Row],[Planowana praca przewozowa]]*Tabela134[[#This Row],[Stawka za wzkm]]</f>
        <v>0</v>
      </c>
      <c r="I12" s="5">
        <f>Tabela134[[#This Row],[Kwota netto wynagrodzenia]]*0.08</f>
        <v>0</v>
      </c>
      <c r="J12" s="5">
        <f>Tabela134[[#This Row],[Kwota netto wynagrodzenia]]+Tabela134[[#This Row],[VAT 8%]]</f>
        <v>0</v>
      </c>
    </row>
    <row r="13" spans="1:11" s="6" customFormat="1" ht="18" customHeight="1" x14ac:dyDescent="0.3">
      <c r="A13" s="7">
        <v>45235</v>
      </c>
      <c r="B13" s="4">
        <v>0</v>
      </c>
      <c r="C13" s="4"/>
      <c r="D13" s="4"/>
      <c r="E13" s="4">
        <f>Tabela134[[#This Row],[Planowana praca przewozowa]]+Tabela134[[#This Row],[Wzkm niewykonane]]-Tabela134[[#This Row],[Wzkm niewykonane]]</f>
        <v>0</v>
      </c>
      <c r="F13" s="5"/>
      <c r="G13" s="5"/>
      <c r="H13" s="5">
        <f>Tabela134[[#This Row],[Planowana praca przewozowa]]*Tabela134[[#This Row],[Stawka za wzkm]]</f>
        <v>0</v>
      </c>
      <c r="I13" s="5">
        <f>Tabela134[[#This Row],[Kwota netto wynagrodzenia]]*0.08</f>
        <v>0</v>
      </c>
      <c r="J13" s="5">
        <f>Tabela134[[#This Row],[Kwota netto wynagrodzenia]]+Tabela134[[#This Row],[VAT 8%]]</f>
        <v>0</v>
      </c>
    </row>
    <row r="14" spans="1:11" s="6" customFormat="1" ht="18" customHeight="1" x14ac:dyDescent="0.3">
      <c r="A14" s="7">
        <v>45236</v>
      </c>
      <c r="B14" s="4">
        <v>366.36</v>
      </c>
      <c r="C14" s="4"/>
      <c r="D14" s="4"/>
      <c r="E14" s="4">
        <f>Tabela134[[#This Row],[Planowana praca przewozowa]]+Tabela134[[#This Row],[Wzkm niewykonane]]-Tabela134[[#This Row],[Wzkm niewykonane]]</f>
        <v>366.36</v>
      </c>
      <c r="F14" s="5"/>
      <c r="G14" s="5"/>
      <c r="H14" s="5">
        <f>Tabela134[[#This Row],[Planowana praca przewozowa]]*Tabela134[[#This Row],[Stawka za wzkm]]</f>
        <v>0</v>
      </c>
      <c r="I14" s="5">
        <f>Tabela134[[#This Row],[Kwota netto wynagrodzenia]]*0.08</f>
        <v>0</v>
      </c>
      <c r="J14" s="5">
        <f>Tabela134[[#This Row],[Kwota netto wynagrodzenia]]+Tabela134[[#This Row],[VAT 8%]]</f>
        <v>0</v>
      </c>
    </row>
    <row r="15" spans="1:11" s="6" customFormat="1" ht="18" customHeight="1" x14ac:dyDescent="0.3">
      <c r="A15" s="7">
        <v>45237</v>
      </c>
      <c r="B15" s="4">
        <v>366.36</v>
      </c>
      <c r="C15" s="4"/>
      <c r="D15" s="4"/>
      <c r="E15" s="4">
        <f>Tabela134[[#This Row],[Planowana praca przewozowa]]+Tabela134[[#This Row],[Wzkm niewykonane]]-Tabela134[[#This Row],[Wzkm niewykonane]]</f>
        <v>366.36</v>
      </c>
      <c r="F15" s="5"/>
      <c r="G15" s="5"/>
      <c r="H15" s="5">
        <f>Tabela134[[#This Row],[Planowana praca przewozowa]]*Tabela134[[#This Row],[Stawka za wzkm]]</f>
        <v>0</v>
      </c>
      <c r="I15" s="5">
        <f>Tabela134[[#This Row],[Kwota netto wynagrodzenia]]*0.08</f>
        <v>0</v>
      </c>
      <c r="J15" s="5">
        <f>Tabela134[[#This Row],[Kwota netto wynagrodzenia]]+Tabela134[[#This Row],[VAT 8%]]</f>
        <v>0</v>
      </c>
    </row>
    <row r="16" spans="1:11" s="6" customFormat="1" ht="18" customHeight="1" x14ac:dyDescent="0.3">
      <c r="A16" s="7">
        <v>45238</v>
      </c>
      <c r="B16" s="4">
        <v>366.36</v>
      </c>
      <c r="C16" s="4"/>
      <c r="D16" s="4"/>
      <c r="E16" s="4">
        <f>Tabela134[[#This Row],[Planowana praca przewozowa]]+Tabela134[[#This Row],[Wzkm niewykonane]]-Tabela134[[#This Row],[Wzkm niewykonane]]</f>
        <v>366.36</v>
      </c>
      <c r="F16" s="5"/>
      <c r="G16" s="5"/>
      <c r="H16" s="5">
        <f>Tabela134[[#This Row],[Planowana praca przewozowa]]*Tabela134[[#This Row],[Stawka za wzkm]]</f>
        <v>0</v>
      </c>
      <c r="I16" s="5">
        <f>Tabela134[[#This Row],[Kwota netto wynagrodzenia]]*0.08</f>
        <v>0</v>
      </c>
      <c r="J16" s="5">
        <f>Tabela134[[#This Row],[Kwota netto wynagrodzenia]]+Tabela134[[#This Row],[VAT 8%]]</f>
        <v>0</v>
      </c>
    </row>
    <row r="17" spans="1:10" s="6" customFormat="1" ht="18" customHeight="1" x14ac:dyDescent="0.3">
      <c r="A17" s="7">
        <v>45239</v>
      </c>
      <c r="B17" s="4">
        <v>366.36</v>
      </c>
      <c r="C17" s="4"/>
      <c r="D17" s="4"/>
      <c r="E17" s="4">
        <f>Tabela134[[#This Row],[Planowana praca przewozowa]]+Tabela134[[#This Row],[Wzkm niewykonane]]-Tabela134[[#This Row],[Wzkm niewykonane]]</f>
        <v>366.36</v>
      </c>
      <c r="F17" s="5"/>
      <c r="G17" s="5"/>
      <c r="H17" s="5">
        <f>Tabela134[[#This Row],[Planowana praca przewozowa]]*Tabela134[[#This Row],[Stawka za wzkm]]</f>
        <v>0</v>
      </c>
      <c r="I17" s="5">
        <f>Tabela134[[#This Row],[Kwota netto wynagrodzenia]]*0.08</f>
        <v>0</v>
      </c>
      <c r="J17" s="5">
        <f>Tabela134[[#This Row],[Kwota netto wynagrodzenia]]+Tabela134[[#This Row],[VAT 8%]]</f>
        <v>0</v>
      </c>
    </row>
    <row r="18" spans="1:10" s="6" customFormat="1" ht="18" customHeight="1" x14ac:dyDescent="0.3">
      <c r="A18" s="7">
        <v>45240</v>
      </c>
      <c r="B18" s="4">
        <v>366.36</v>
      </c>
      <c r="C18" s="4"/>
      <c r="D18" s="4"/>
      <c r="E18" s="4">
        <f>Tabela134[[#This Row],[Planowana praca przewozowa]]+Tabela134[[#This Row],[Wzkm niewykonane]]-Tabela134[[#This Row],[Wzkm niewykonane]]</f>
        <v>366.36</v>
      </c>
      <c r="F18" s="5"/>
      <c r="G18" s="5"/>
      <c r="H18" s="5">
        <f>Tabela134[[#This Row],[Planowana praca przewozowa]]*Tabela134[[#This Row],[Stawka za wzkm]]</f>
        <v>0</v>
      </c>
      <c r="I18" s="5">
        <f>Tabela134[[#This Row],[Kwota netto wynagrodzenia]]*0.08</f>
        <v>0</v>
      </c>
      <c r="J18" s="5">
        <f>Tabela134[[#This Row],[Kwota netto wynagrodzenia]]+Tabela134[[#This Row],[VAT 8%]]</f>
        <v>0</v>
      </c>
    </row>
    <row r="19" spans="1:10" s="6" customFormat="1" ht="18" customHeight="1" x14ac:dyDescent="0.3">
      <c r="A19" s="7">
        <v>45241</v>
      </c>
      <c r="B19" s="4">
        <v>0</v>
      </c>
      <c r="C19" s="4"/>
      <c r="D19" s="4"/>
      <c r="E19" s="4">
        <f>Tabela134[[#This Row],[Planowana praca przewozowa]]+Tabela134[[#This Row],[Wzkm niewykonane]]-Tabela134[[#This Row],[Wzkm niewykonane]]</f>
        <v>0</v>
      </c>
      <c r="F19" s="5"/>
      <c r="G19" s="5"/>
      <c r="H19" s="5">
        <f>Tabela134[[#This Row],[Planowana praca przewozowa]]*Tabela134[[#This Row],[Stawka za wzkm]]</f>
        <v>0</v>
      </c>
      <c r="I19" s="5">
        <f>Tabela134[[#This Row],[Kwota netto wynagrodzenia]]*0.08</f>
        <v>0</v>
      </c>
      <c r="J19" s="5">
        <f>Tabela134[[#This Row],[Kwota netto wynagrodzenia]]+Tabela134[[#This Row],[VAT 8%]]</f>
        <v>0</v>
      </c>
    </row>
    <row r="20" spans="1:10" s="6" customFormat="1" ht="18" customHeight="1" x14ac:dyDescent="0.3">
      <c r="A20" s="7">
        <v>45242</v>
      </c>
      <c r="B20" s="4">
        <v>0</v>
      </c>
      <c r="C20" s="4"/>
      <c r="D20" s="4"/>
      <c r="E20" s="4">
        <f>Tabela134[[#This Row],[Planowana praca przewozowa]]+Tabela134[[#This Row],[Wzkm niewykonane]]-Tabela134[[#This Row],[Wzkm niewykonane]]</f>
        <v>0</v>
      </c>
      <c r="F20" s="5"/>
      <c r="G20" s="5"/>
      <c r="H20" s="5">
        <f>Tabela134[[#This Row],[Planowana praca przewozowa]]*Tabela134[[#This Row],[Stawka za wzkm]]</f>
        <v>0</v>
      </c>
      <c r="I20" s="5">
        <f>Tabela134[[#This Row],[Kwota netto wynagrodzenia]]*0.08</f>
        <v>0</v>
      </c>
      <c r="J20" s="5">
        <f>Tabela134[[#This Row],[Kwota netto wynagrodzenia]]+Tabela134[[#This Row],[VAT 8%]]</f>
        <v>0</v>
      </c>
    </row>
    <row r="21" spans="1:10" s="6" customFormat="1" ht="18" customHeight="1" x14ac:dyDescent="0.3">
      <c r="A21" s="7">
        <v>45243</v>
      </c>
      <c r="B21" s="4">
        <v>366.36</v>
      </c>
      <c r="C21" s="4"/>
      <c r="D21" s="4"/>
      <c r="E21" s="4">
        <f>Tabela134[[#This Row],[Planowana praca przewozowa]]+Tabela134[[#This Row],[Wzkm niewykonane]]-Tabela134[[#This Row],[Wzkm niewykonane]]</f>
        <v>366.36</v>
      </c>
      <c r="F21" s="5"/>
      <c r="G21" s="5"/>
      <c r="H21" s="5">
        <f>Tabela134[[#This Row],[Planowana praca przewozowa]]*Tabela134[[#This Row],[Stawka za wzkm]]</f>
        <v>0</v>
      </c>
      <c r="I21" s="5">
        <f>Tabela134[[#This Row],[Kwota netto wynagrodzenia]]*0.08</f>
        <v>0</v>
      </c>
      <c r="J21" s="5">
        <f>Tabela134[[#This Row],[Kwota netto wynagrodzenia]]+Tabela134[[#This Row],[VAT 8%]]</f>
        <v>0</v>
      </c>
    </row>
    <row r="22" spans="1:10" s="6" customFormat="1" ht="18" customHeight="1" x14ac:dyDescent="0.3">
      <c r="A22" s="7">
        <v>45244</v>
      </c>
      <c r="B22" s="4">
        <v>366.36</v>
      </c>
      <c r="C22" s="4"/>
      <c r="D22" s="4"/>
      <c r="E22" s="4">
        <f>Tabela134[[#This Row],[Planowana praca przewozowa]]+Tabela134[[#This Row],[Wzkm niewykonane]]-Tabela134[[#This Row],[Wzkm niewykonane]]</f>
        <v>366.36</v>
      </c>
      <c r="F22" s="5"/>
      <c r="G22" s="5"/>
      <c r="H22" s="5">
        <f>Tabela134[[#This Row],[Planowana praca przewozowa]]*Tabela134[[#This Row],[Stawka za wzkm]]</f>
        <v>0</v>
      </c>
      <c r="I22" s="5">
        <f>Tabela134[[#This Row],[Kwota netto wynagrodzenia]]*0.08</f>
        <v>0</v>
      </c>
      <c r="J22" s="5">
        <f>Tabela134[[#This Row],[Kwota netto wynagrodzenia]]+Tabela134[[#This Row],[VAT 8%]]</f>
        <v>0</v>
      </c>
    </row>
    <row r="23" spans="1:10" s="6" customFormat="1" ht="18" customHeight="1" x14ac:dyDescent="0.3">
      <c r="A23" s="7">
        <v>45245</v>
      </c>
      <c r="B23" s="4">
        <v>366.36</v>
      </c>
      <c r="C23" s="4"/>
      <c r="D23" s="4"/>
      <c r="E23" s="4">
        <f>Tabela134[[#This Row],[Planowana praca przewozowa]]+Tabela134[[#This Row],[Wzkm niewykonane]]-Tabela134[[#This Row],[Wzkm niewykonane]]</f>
        <v>366.36</v>
      </c>
      <c r="F23" s="5"/>
      <c r="G23" s="5"/>
      <c r="H23" s="5">
        <f>Tabela134[[#This Row],[Planowana praca przewozowa]]*Tabela134[[#This Row],[Stawka za wzkm]]</f>
        <v>0</v>
      </c>
      <c r="I23" s="5">
        <f>Tabela134[[#This Row],[Kwota netto wynagrodzenia]]*0.08</f>
        <v>0</v>
      </c>
      <c r="J23" s="5">
        <f>Tabela134[[#This Row],[Kwota netto wynagrodzenia]]+Tabela134[[#This Row],[VAT 8%]]</f>
        <v>0</v>
      </c>
    </row>
    <row r="24" spans="1:10" s="6" customFormat="1" ht="18" customHeight="1" x14ac:dyDescent="0.3">
      <c r="A24" s="7">
        <v>45246</v>
      </c>
      <c r="B24" s="4">
        <v>366.36</v>
      </c>
      <c r="C24" s="4"/>
      <c r="D24" s="4"/>
      <c r="E24" s="4">
        <f>Tabela134[[#This Row],[Planowana praca przewozowa]]+Tabela134[[#This Row],[Wzkm niewykonane]]-Tabela134[[#This Row],[Wzkm niewykonane]]</f>
        <v>366.36</v>
      </c>
      <c r="F24" s="5"/>
      <c r="G24" s="5"/>
      <c r="H24" s="5">
        <f>Tabela134[[#This Row],[Planowana praca przewozowa]]*Tabela134[[#This Row],[Stawka za wzkm]]</f>
        <v>0</v>
      </c>
      <c r="I24" s="5">
        <f>Tabela134[[#This Row],[Kwota netto wynagrodzenia]]*0.08</f>
        <v>0</v>
      </c>
      <c r="J24" s="5">
        <f>Tabela134[[#This Row],[Kwota netto wynagrodzenia]]+Tabela134[[#This Row],[VAT 8%]]</f>
        <v>0</v>
      </c>
    </row>
    <row r="25" spans="1:10" s="6" customFormat="1" ht="18" customHeight="1" x14ac:dyDescent="0.3">
      <c r="A25" s="7">
        <v>45247</v>
      </c>
      <c r="B25" s="4">
        <v>366.36</v>
      </c>
      <c r="C25" s="4"/>
      <c r="D25" s="4"/>
      <c r="E25" s="4">
        <f>Tabela134[[#This Row],[Planowana praca przewozowa]]+Tabela134[[#This Row],[Wzkm niewykonane]]-Tabela134[[#This Row],[Wzkm niewykonane]]</f>
        <v>366.36</v>
      </c>
      <c r="F25" s="5"/>
      <c r="G25" s="5"/>
      <c r="H25" s="5">
        <f>Tabela134[[#This Row],[Planowana praca przewozowa]]*Tabela134[[#This Row],[Stawka za wzkm]]</f>
        <v>0</v>
      </c>
      <c r="I25" s="5">
        <f>Tabela134[[#This Row],[Kwota netto wynagrodzenia]]*0.08</f>
        <v>0</v>
      </c>
      <c r="J25" s="5">
        <f>Tabela134[[#This Row],[Kwota netto wynagrodzenia]]+Tabela134[[#This Row],[VAT 8%]]</f>
        <v>0</v>
      </c>
    </row>
    <row r="26" spans="1:10" s="6" customFormat="1" ht="18" customHeight="1" x14ac:dyDescent="0.3">
      <c r="A26" s="7">
        <v>45248</v>
      </c>
      <c r="B26" s="4">
        <v>101.78000000000002</v>
      </c>
      <c r="C26" s="4"/>
      <c r="D26" s="4"/>
      <c r="E26" s="4">
        <f>Tabela134[[#This Row],[Planowana praca przewozowa]]+Tabela134[[#This Row],[Wzkm niewykonane]]-Tabela134[[#This Row],[Wzkm niewykonane]]</f>
        <v>101.78000000000002</v>
      </c>
      <c r="F26" s="5"/>
      <c r="G26" s="5"/>
      <c r="H26" s="5">
        <f>Tabela134[[#This Row],[Planowana praca przewozowa]]*Tabela134[[#This Row],[Stawka za wzkm]]</f>
        <v>0</v>
      </c>
      <c r="I26" s="5">
        <f>Tabela134[[#This Row],[Kwota netto wynagrodzenia]]*0.08</f>
        <v>0</v>
      </c>
      <c r="J26" s="5">
        <f>Tabela134[[#This Row],[Kwota netto wynagrodzenia]]+Tabela134[[#This Row],[VAT 8%]]</f>
        <v>0</v>
      </c>
    </row>
    <row r="27" spans="1:10" s="6" customFormat="1" ht="18" customHeight="1" x14ac:dyDescent="0.3">
      <c r="A27" s="7">
        <v>45249</v>
      </c>
      <c r="B27" s="4">
        <v>0</v>
      </c>
      <c r="C27" s="4"/>
      <c r="D27" s="4"/>
      <c r="E27" s="4">
        <f>Tabela134[[#This Row],[Planowana praca przewozowa]]+Tabela134[[#This Row],[Wzkm niewykonane]]-Tabela134[[#This Row],[Wzkm niewykonane]]</f>
        <v>0</v>
      </c>
      <c r="F27" s="5"/>
      <c r="G27" s="5"/>
      <c r="H27" s="5">
        <f>Tabela134[[#This Row],[Planowana praca przewozowa]]*Tabela134[[#This Row],[Stawka za wzkm]]</f>
        <v>0</v>
      </c>
      <c r="I27" s="5">
        <f>Tabela134[[#This Row],[Kwota netto wynagrodzenia]]*0.08</f>
        <v>0</v>
      </c>
      <c r="J27" s="5">
        <f>Tabela134[[#This Row],[Kwota netto wynagrodzenia]]+Tabela134[[#This Row],[VAT 8%]]</f>
        <v>0</v>
      </c>
    </row>
    <row r="28" spans="1:10" s="6" customFormat="1" ht="18" customHeight="1" x14ac:dyDescent="0.3">
      <c r="A28" s="7">
        <v>45250</v>
      </c>
      <c r="B28" s="4">
        <v>366.36</v>
      </c>
      <c r="C28" s="4"/>
      <c r="D28" s="4"/>
      <c r="E28" s="4">
        <f>Tabela134[[#This Row],[Planowana praca przewozowa]]+Tabela134[[#This Row],[Wzkm niewykonane]]-Tabela134[[#This Row],[Wzkm niewykonane]]</f>
        <v>366.36</v>
      </c>
      <c r="F28" s="5"/>
      <c r="G28" s="5"/>
      <c r="H28" s="5">
        <f>Tabela134[[#This Row],[Planowana praca przewozowa]]*Tabela134[[#This Row],[Stawka za wzkm]]</f>
        <v>0</v>
      </c>
      <c r="I28" s="5">
        <f>Tabela134[[#This Row],[Kwota netto wynagrodzenia]]*0.08</f>
        <v>0</v>
      </c>
      <c r="J28" s="5">
        <f>Tabela134[[#This Row],[Kwota netto wynagrodzenia]]+Tabela134[[#This Row],[VAT 8%]]</f>
        <v>0</v>
      </c>
    </row>
    <row r="29" spans="1:10" s="6" customFormat="1" ht="18" customHeight="1" x14ac:dyDescent="0.3">
      <c r="A29" s="7">
        <v>45251</v>
      </c>
      <c r="B29" s="4">
        <v>366.36</v>
      </c>
      <c r="C29" s="4"/>
      <c r="D29" s="4"/>
      <c r="E29" s="4">
        <f>Tabela134[[#This Row],[Planowana praca przewozowa]]+Tabela134[[#This Row],[Wzkm niewykonane]]-Tabela134[[#This Row],[Wzkm niewykonane]]</f>
        <v>366.36</v>
      </c>
      <c r="F29" s="5"/>
      <c r="G29" s="5"/>
      <c r="H29" s="5">
        <f>Tabela134[[#This Row],[Planowana praca przewozowa]]*Tabela134[[#This Row],[Stawka za wzkm]]</f>
        <v>0</v>
      </c>
      <c r="I29" s="5">
        <f>Tabela134[[#This Row],[Kwota netto wynagrodzenia]]*0.08</f>
        <v>0</v>
      </c>
      <c r="J29" s="5">
        <f>Tabela134[[#This Row],[Kwota netto wynagrodzenia]]+Tabela134[[#This Row],[VAT 8%]]</f>
        <v>0</v>
      </c>
    </row>
    <row r="30" spans="1:10" s="6" customFormat="1" ht="18" customHeight="1" x14ac:dyDescent="0.3">
      <c r="A30" s="7">
        <v>45252</v>
      </c>
      <c r="B30" s="4">
        <v>366.36</v>
      </c>
      <c r="C30" s="4"/>
      <c r="D30" s="4"/>
      <c r="E30" s="4">
        <f>Tabela134[[#This Row],[Planowana praca przewozowa]]+Tabela134[[#This Row],[Wzkm niewykonane]]-Tabela134[[#This Row],[Wzkm niewykonane]]</f>
        <v>366.36</v>
      </c>
      <c r="F30" s="5"/>
      <c r="G30" s="5"/>
      <c r="H30" s="5">
        <f>Tabela134[[#This Row],[Planowana praca przewozowa]]*Tabela134[[#This Row],[Stawka za wzkm]]</f>
        <v>0</v>
      </c>
      <c r="I30" s="5">
        <f>Tabela134[[#This Row],[Kwota netto wynagrodzenia]]*0.08</f>
        <v>0</v>
      </c>
      <c r="J30" s="5">
        <f>Tabela134[[#This Row],[Kwota netto wynagrodzenia]]+Tabela134[[#This Row],[VAT 8%]]</f>
        <v>0</v>
      </c>
    </row>
    <row r="31" spans="1:10" s="6" customFormat="1" ht="18" customHeight="1" x14ac:dyDescent="0.3">
      <c r="A31" s="7">
        <v>45253</v>
      </c>
      <c r="B31" s="4">
        <v>366.36</v>
      </c>
      <c r="C31" s="4"/>
      <c r="D31" s="4"/>
      <c r="E31" s="4">
        <f>Tabela134[[#This Row],[Planowana praca przewozowa]]+Tabela134[[#This Row],[Wzkm niewykonane]]-Tabela134[[#This Row],[Wzkm niewykonane]]</f>
        <v>366.36</v>
      </c>
      <c r="F31" s="5"/>
      <c r="G31" s="5"/>
      <c r="H31" s="5">
        <f>Tabela134[[#This Row],[Planowana praca przewozowa]]*Tabela134[[#This Row],[Stawka za wzkm]]</f>
        <v>0</v>
      </c>
      <c r="I31" s="5">
        <f>Tabela134[[#This Row],[Kwota netto wynagrodzenia]]*0.08</f>
        <v>0</v>
      </c>
      <c r="J31" s="5">
        <f>Tabela134[[#This Row],[Kwota netto wynagrodzenia]]+Tabela134[[#This Row],[VAT 8%]]</f>
        <v>0</v>
      </c>
    </row>
    <row r="32" spans="1:10" s="6" customFormat="1" ht="18" customHeight="1" x14ac:dyDescent="0.3">
      <c r="A32" s="7">
        <v>45254</v>
      </c>
      <c r="B32" s="4">
        <v>366.36</v>
      </c>
      <c r="C32" s="4"/>
      <c r="D32" s="4"/>
      <c r="E32" s="4">
        <f>Tabela134[[#This Row],[Planowana praca przewozowa]]+Tabela134[[#This Row],[Wzkm niewykonane]]-Tabela134[[#This Row],[Wzkm niewykonane]]</f>
        <v>366.36</v>
      </c>
      <c r="F32" s="5"/>
      <c r="G32" s="5"/>
      <c r="H32" s="5">
        <f>Tabela134[[#This Row],[Planowana praca przewozowa]]*Tabela134[[#This Row],[Stawka za wzkm]]</f>
        <v>0</v>
      </c>
      <c r="I32" s="5">
        <f>Tabela134[[#This Row],[Kwota netto wynagrodzenia]]*0.08</f>
        <v>0</v>
      </c>
      <c r="J32" s="5">
        <f>Tabela134[[#This Row],[Kwota netto wynagrodzenia]]+Tabela134[[#This Row],[VAT 8%]]</f>
        <v>0</v>
      </c>
    </row>
    <row r="33" spans="1:10" s="6" customFormat="1" ht="18" customHeight="1" x14ac:dyDescent="0.3">
      <c r="A33" s="7">
        <v>45255</v>
      </c>
      <c r="B33" s="4">
        <v>101.78000000000002</v>
      </c>
      <c r="C33" s="4"/>
      <c r="D33" s="4"/>
      <c r="E33" s="4">
        <f>Tabela134[[#This Row],[Planowana praca przewozowa]]+Tabela134[[#This Row],[Wzkm niewykonane]]-Tabela134[[#This Row],[Wzkm niewykonane]]</f>
        <v>101.78000000000002</v>
      </c>
      <c r="F33" s="5"/>
      <c r="G33" s="5"/>
      <c r="H33" s="5">
        <f>Tabela134[[#This Row],[Planowana praca przewozowa]]*Tabela134[[#This Row],[Stawka za wzkm]]</f>
        <v>0</v>
      </c>
      <c r="I33" s="5">
        <f>Tabela134[[#This Row],[Kwota netto wynagrodzenia]]*0.08</f>
        <v>0</v>
      </c>
      <c r="J33" s="5">
        <f>Tabela134[[#This Row],[Kwota netto wynagrodzenia]]+Tabela134[[#This Row],[VAT 8%]]</f>
        <v>0</v>
      </c>
    </row>
    <row r="34" spans="1:10" s="6" customFormat="1" ht="18" customHeight="1" x14ac:dyDescent="0.3">
      <c r="A34" s="7">
        <v>45256</v>
      </c>
      <c r="B34" s="4">
        <v>0</v>
      </c>
      <c r="C34" s="4"/>
      <c r="D34" s="4"/>
      <c r="E34" s="4">
        <f>Tabela134[[#This Row],[Planowana praca przewozowa]]+Tabela134[[#This Row],[Wzkm niewykonane]]-Tabela134[[#This Row],[Wzkm niewykonane]]</f>
        <v>0</v>
      </c>
      <c r="F34" s="5"/>
      <c r="G34" s="5"/>
      <c r="H34" s="5">
        <f>Tabela134[[#This Row],[Planowana praca przewozowa]]*Tabela134[[#This Row],[Stawka za wzkm]]</f>
        <v>0</v>
      </c>
      <c r="I34" s="5">
        <f>Tabela134[[#This Row],[Kwota netto wynagrodzenia]]*0.08</f>
        <v>0</v>
      </c>
      <c r="J34" s="5">
        <f>Tabela134[[#This Row],[Kwota netto wynagrodzenia]]+Tabela134[[#This Row],[VAT 8%]]</f>
        <v>0</v>
      </c>
    </row>
    <row r="35" spans="1:10" s="6" customFormat="1" ht="18" customHeight="1" x14ac:dyDescent="0.3">
      <c r="A35" s="7">
        <v>45257</v>
      </c>
      <c r="B35" s="4">
        <v>366.36</v>
      </c>
      <c r="C35" s="4"/>
      <c r="D35" s="4"/>
      <c r="E35" s="4">
        <f>Tabela134[[#This Row],[Planowana praca przewozowa]]+Tabela134[[#This Row],[Wzkm niewykonane]]-Tabela134[[#This Row],[Wzkm niewykonane]]</f>
        <v>366.36</v>
      </c>
      <c r="F35" s="5"/>
      <c r="G35" s="5"/>
      <c r="H35" s="5">
        <f>Tabela134[[#This Row],[Planowana praca przewozowa]]*Tabela134[[#This Row],[Stawka za wzkm]]</f>
        <v>0</v>
      </c>
      <c r="I35" s="5">
        <f>Tabela134[[#This Row],[Kwota netto wynagrodzenia]]*0.08</f>
        <v>0</v>
      </c>
      <c r="J35" s="5">
        <f>Tabela134[[#This Row],[Kwota netto wynagrodzenia]]+Tabela134[[#This Row],[VAT 8%]]</f>
        <v>0</v>
      </c>
    </row>
    <row r="36" spans="1:10" s="6" customFormat="1" ht="18" customHeight="1" x14ac:dyDescent="0.3">
      <c r="A36" s="7">
        <v>45258</v>
      </c>
      <c r="B36" s="4">
        <v>366.36</v>
      </c>
      <c r="C36" s="4"/>
      <c r="D36" s="4"/>
      <c r="E36" s="4">
        <f>Tabela134[[#This Row],[Planowana praca przewozowa]]+Tabela134[[#This Row],[Wzkm niewykonane]]-Tabela134[[#This Row],[Wzkm niewykonane]]</f>
        <v>366.36</v>
      </c>
      <c r="F36" s="5"/>
      <c r="G36" s="5"/>
      <c r="H36" s="5">
        <f>Tabela134[[#This Row],[Planowana praca przewozowa]]*Tabela134[[#This Row],[Stawka za wzkm]]</f>
        <v>0</v>
      </c>
      <c r="I36" s="5">
        <f>Tabela134[[#This Row],[Kwota netto wynagrodzenia]]*0.08</f>
        <v>0</v>
      </c>
      <c r="J36" s="5">
        <f>Tabela134[[#This Row],[Kwota netto wynagrodzenia]]+Tabela134[[#This Row],[VAT 8%]]</f>
        <v>0</v>
      </c>
    </row>
    <row r="37" spans="1:10" s="6" customFormat="1" ht="18" customHeight="1" x14ac:dyDescent="0.3">
      <c r="A37" s="7">
        <v>45259</v>
      </c>
      <c r="B37" s="4">
        <v>366.36</v>
      </c>
      <c r="C37" s="4"/>
      <c r="D37" s="4"/>
      <c r="E37" s="4">
        <f>Tabela134[[#This Row],[Planowana praca przewozowa]]+Tabela134[[#This Row],[Wzkm niewykonane]]-Tabela134[[#This Row],[Wzkm niewykonane]]</f>
        <v>366.36</v>
      </c>
      <c r="F37" s="5"/>
      <c r="G37" s="5"/>
      <c r="H37" s="5">
        <f>Tabela134[[#This Row],[Planowana praca przewozowa]]*Tabela134[[#This Row],[Stawka za wzkm]]</f>
        <v>0</v>
      </c>
      <c r="I37" s="5">
        <f>Tabela134[[#This Row],[Kwota netto wynagrodzenia]]*0.08</f>
        <v>0</v>
      </c>
      <c r="J37" s="5">
        <f>Tabela134[[#This Row],[Kwota netto wynagrodzenia]]+Tabela134[[#This Row],[VAT 8%]]</f>
        <v>0</v>
      </c>
    </row>
    <row r="38" spans="1:10" s="6" customFormat="1" ht="18" customHeight="1" x14ac:dyDescent="0.3">
      <c r="A38" s="7">
        <v>45260</v>
      </c>
      <c r="B38" s="4">
        <v>366.36</v>
      </c>
      <c r="C38" s="4"/>
      <c r="D38" s="4"/>
      <c r="E38" s="4">
        <f>Tabela134[[#This Row],[Planowana praca przewozowa]]+Tabela134[[#This Row],[Wzkm niewykonane]]-Tabela134[[#This Row],[Wzkm niewykonane]]</f>
        <v>366.36</v>
      </c>
      <c r="F38" s="5"/>
      <c r="G38" s="5"/>
      <c r="H38" s="5">
        <f>Tabela134[[#This Row],[Planowana praca przewozowa]]*Tabela134[[#This Row],[Stawka za wzkm]]</f>
        <v>0</v>
      </c>
      <c r="I38" s="5">
        <f>Tabela134[[#This Row],[Kwota netto wynagrodzenia]]*0.08</f>
        <v>0</v>
      </c>
      <c r="J38" s="5">
        <f>Tabela134[[#This Row],[Kwota netto wynagrodzenia]]+Tabela134[[#This Row],[VAT 8%]]</f>
        <v>0</v>
      </c>
    </row>
    <row r="39" spans="1:10" s="6" customFormat="1" ht="30" customHeight="1" x14ac:dyDescent="0.3">
      <c r="A39" s="3" t="s">
        <v>15</v>
      </c>
      <c r="B39" s="16">
        <f>SUBTOTAL(109,Tabela134[Planowana praca przewozowa])</f>
        <v>7998.8999999999969</v>
      </c>
      <c r="C39" s="16">
        <f>SUBTOTAL(109,Tabela134[Wzkm zlecone dodatkowo])</f>
        <v>0</v>
      </c>
      <c r="D39" s="16">
        <f>SUBTOTAL(109,Tabela134[Wzkm niewykonane])</f>
        <v>0</v>
      </c>
      <c r="E39" s="16">
        <f>SUBTOTAL(109,Tabela134[Wzkm wykonane łącznie])</f>
        <v>7998.8999999999969</v>
      </c>
      <c r="F39" s="17"/>
      <c r="G39" s="17">
        <f>SUBTOTAL(109,Tabela134[Kary i potrącenia])</f>
        <v>0</v>
      </c>
      <c r="H39" s="17">
        <f>SUBTOTAL(109,Tabela134[Kwota netto wynagrodzenia])</f>
        <v>0</v>
      </c>
      <c r="I39" s="17">
        <f>SUBTOTAL(109,Tabela134[VAT 8%])</f>
        <v>0</v>
      </c>
      <c r="J39" s="17">
        <f>SUBTOTAL(109,Tabela134[Wynagrodzenie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1EB9-EE44-4714-AA25-1956A7628A4B}">
  <sheetPr>
    <pageSetUpPr fitToPage="1"/>
  </sheetPr>
  <dimension ref="A1:K40"/>
  <sheetViews>
    <sheetView tabSelected="1" zoomScaleNormal="100" workbookViewId="0">
      <selection activeCell="H29" sqref="H2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3" t="s">
        <v>16</v>
      </c>
      <c r="I1" s="13"/>
    </row>
    <row r="2" spans="1:11" ht="21.6" customHeight="1" x14ac:dyDescent="0.3">
      <c r="A2" s="9" t="s">
        <v>1</v>
      </c>
      <c r="B2" t="s">
        <v>3</v>
      </c>
      <c r="H2" s="13"/>
      <c r="I2" s="13"/>
    </row>
    <row r="3" spans="1:11" ht="21.6" customHeight="1" x14ac:dyDescent="0.3">
      <c r="A3" s="9" t="s">
        <v>2</v>
      </c>
      <c r="B3" t="s">
        <v>4</v>
      </c>
      <c r="H3" s="13"/>
      <c r="I3" s="13"/>
    </row>
    <row r="4" spans="1:11" x14ac:dyDescent="0.3">
      <c r="H4" s="13"/>
      <c r="I4" s="13"/>
    </row>
    <row r="5" spans="1:11" ht="19.8" customHeight="1" x14ac:dyDescent="0.3">
      <c r="H5" s="10"/>
      <c r="I5" s="10"/>
    </row>
    <row r="6" spans="1:11" ht="53.4" customHeight="1" x14ac:dyDescent="0.3">
      <c r="A6" s="12" t="s">
        <v>20</v>
      </c>
      <c r="B6" s="12"/>
      <c r="C6" s="12"/>
      <c r="D6" s="12"/>
      <c r="E6" s="12"/>
      <c r="F6" s="12"/>
      <c r="G6" s="12"/>
      <c r="H6" s="12"/>
      <c r="I6" s="12"/>
      <c r="J6" s="12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45261</v>
      </c>
      <c r="B9" s="4">
        <v>366.36</v>
      </c>
      <c r="C9" s="4"/>
      <c r="D9" s="4"/>
      <c r="E9" s="4">
        <f>Tabela1345[[#This Row],[Planowana praca przewozowa]]+Tabela1345[[#This Row],[Wzkm niewykonane]]-Tabela1345[[#This Row],[Wzkm niewykonane]]</f>
        <v>366.36</v>
      </c>
      <c r="F9" s="5"/>
      <c r="G9" s="5"/>
      <c r="H9" s="5">
        <f>Tabela1345[[#This Row],[Planowana praca przewozowa]]*Tabela1345[[#This Row],[Stawka za wzkm]]</f>
        <v>0</v>
      </c>
      <c r="I9" s="5">
        <f>Tabela1345[[#This Row],[Kwota netto wynagrodzenia]]*0.08</f>
        <v>0</v>
      </c>
      <c r="J9" s="5">
        <f>Tabela1345[[#This Row],[Kwota netto wynagrodzenia]]+Tabela1345[[#This Row],[VAT 8%]]</f>
        <v>0</v>
      </c>
    </row>
    <row r="10" spans="1:11" s="6" customFormat="1" ht="18" customHeight="1" x14ac:dyDescent="0.3">
      <c r="A10" s="7">
        <v>45262</v>
      </c>
      <c r="B10" s="4">
        <v>101.78000000000002</v>
      </c>
      <c r="C10" s="4"/>
      <c r="D10" s="4"/>
      <c r="E10" s="4">
        <f>Tabela1345[[#This Row],[Planowana praca przewozowa]]+Tabela1345[[#This Row],[Wzkm niewykonane]]-Tabela1345[[#This Row],[Wzkm niewykonane]]</f>
        <v>101.78000000000002</v>
      </c>
      <c r="F10" s="5"/>
      <c r="G10" s="5"/>
      <c r="H10" s="5">
        <f>Tabela1345[[#This Row],[Planowana praca przewozowa]]*Tabela1345[[#This Row],[Stawka za wzkm]]</f>
        <v>0</v>
      </c>
      <c r="I10" s="5">
        <f>Tabela1345[[#This Row],[Kwota netto wynagrodzenia]]*0.08</f>
        <v>0</v>
      </c>
      <c r="J10" s="5">
        <f>Tabela1345[[#This Row],[Kwota netto wynagrodzenia]]+Tabela1345[[#This Row],[VAT 8%]]</f>
        <v>0</v>
      </c>
    </row>
    <row r="11" spans="1:11" s="6" customFormat="1" ht="18" customHeight="1" x14ac:dyDescent="0.3">
      <c r="A11" s="7">
        <v>45263</v>
      </c>
      <c r="B11" s="4">
        <v>0</v>
      </c>
      <c r="C11" s="4"/>
      <c r="D11" s="4"/>
      <c r="E11" s="14">
        <f>Tabela1345[[#This Row],[Planowana praca przewozowa]]+Tabela1345[[#This Row],[Wzkm niewykonane]]-Tabela1345[[#This Row],[Wzkm niewykonane]]</f>
        <v>0</v>
      </c>
      <c r="F11" s="5"/>
      <c r="G11" s="5"/>
      <c r="H11" s="15">
        <f>Tabela1345[[#This Row],[Planowana praca przewozowa]]*Tabela1345[[#This Row],[Stawka za wzkm]]</f>
        <v>0</v>
      </c>
      <c r="I11" s="15">
        <f>Tabela1345[[#This Row],[Kwota netto wynagrodzenia]]*0.08</f>
        <v>0</v>
      </c>
      <c r="J11" s="15">
        <f>Tabela1345[[#This Row],[Kwota netto wynagrodzenia]]+Tabela1345[[#This Row],[VAT 8%]]</f>
        <v>0</v>
      </c>
    </row>
    <row r="12" spans="1:11" s="6" customFormat="1" ht="18" customHeight="1" x14ac:dyDescent="0.3">
      <c r="A12" s="7">
        <v>45264</v>
      </c>
      <c r="B12" s="4">
        <v>366.36</v>
      </c>
      <c r="C12" s="4"/>
      <c r="D12" s="4"/>
      <c r="E12" s="4">
        <f>Tabela1345[[#This Row],[Planowana praca przewozowa]]+Tabela1345[[#This Row],[Wzkm niewykonane]]-Tabela1345[[#This Row],[Wzkm niewykonane]]</f>
        <v>366.36</v>
      </c>
      <c r="F12" s="5"/>
      <c r="G12" s="5"/>
      <c r="H12" s="5">
        <f>Tabela1345[[#This Row],[Planowana praca przewozowa]]*Tabela1345[[#This Row],[Stawka za wzkm]]</f>
        <v>0</v>
      </c>
      <c r="I12" s="5">
        <f>Tabela1345[[#This Row],[Kwota netto wynagrodzenia]]*0.08</f>
        <v>0</v>
      </c>
      <c r="J12" s="5">
        <f>Tabela1345[[#This Row],[Kwota netto wynagrodzenia]]+Tabela1345[[#This Row],[VAT 8%]]</f>
        <v>0</v>
      </c>
    </row>
    <row r="13" spans="1:11" s="6" customFormat="1" ht="18" customHeight="1" x14ac:dyDescent="0.3">
      <c r="A13" s="7">
        <v>45265</v>
      </c>
      <c r="B13" s="4">
        <v>366.36</v>
      </c>
      <c r="C13" s="4"/>
      <c r="D13" s="4"/>
      <c r="E13" s="4">
        <f>Tabela1345[[#This Row],[Planowana praca przewozowa]]+Tabela1345[[#This Row],[Wzkm niewykonane]]-Tabela1345[[#This Row],[Wzkm niewykonane]]</f>
        <v>366.36</v>
      </c>
      <c r="F13" s="5"/>
      <c r="G13" s="5"/>
      <c r="H13" s="5">
        <f>Tabela1345[[#This Row],[Planowana praca przewozowa]]*Tabela1345[[#This Row],[Stawka za wzkm]]</f>
        <v>0</v>
      </c>
      <c r="I13" s="5">
        <f>Tabela1345[[#This Row],[Kwota netto wynagrodzenia]]*0.08</f>
        <v>0</v>
      </c>
      <c r="J13" s="5">
        <f>Tabela1345[[#This Row],[Kwota netto wynagrodzenia]]+Tabela1345[[#This Row],[VAT 8%]]</f>
        <v>0</v>
      </c>
    </row>
    <row r="14" spans="1:11" s="6" customFormat="1" ht="18" customHeight="1" x14ac:dyDescent="0.3">
      <c r="A14" s="7">
        <v>45266</v>
      </c>
      <c r="B14" s="4">
        <v>366.36</v>
      </c>
      <c r="C14" s="4"/>
      <c r="D14" s="4"/>
      <c r="E14" s="4">
        <f>Tabela1345[[#This Row],[Planowana praca przewozowa]]+Tabela1345[[#This Row],[Wzkm niewykonane]]-Tabela1345[[#This Row],[Wzkm niewykonane]]</f>
        <v>366.36</v>
      </c>
      <c r="F14" s="5"/>
      <c r="G14" s="5"/>
      <c r="H14" s="5">
        <f>Tabela1345[[#This Row],[Planowana praca przewozowa]]*Tabela1345[[#This Row],[Stawka za wzkm]]</f>
        <v>0</v>
      </c>
      <c r="I14" s="5">
        <f>Tabela1345[[#This Row],[Kwota netto wynagrodzenia]]*0.08</f>
        <v>0</v>
      </c>
      <c r="J14" s="5">
        <f>Tabela1345[[#This Row],[Kwota netto wynagrodzenia]]+Tabela1345[[#This Row],[VAT 8%]]</f>
        <v>0</v>
      </c>
    </row>
    <row r="15" spans="1:11" s="6" customFormat="1" ht="18" customHeight="1" x14ac:dyDescent="0.3">
      <c r="A15" s="7">
        <v>45267</v>
      </c>
      <c r="B15" s="4">
        <v>366.36</v>
      </c>
      <c r="C15" s="4"/>
      <c r="D15" s="4"/>
      <c r="E15" s="4">
        <f>Tabela1345[[#This Row],[Planowana praca przewozowa]]+Tabela1345[[#This Row],[Wzkm niewykonane]]-Tabela1345[[#This Row],[Wzkm niewykonane]]</f>
        <v>366.36</v>
      </c>
      <c r="F15" s="5"/>
      <c r="G15" s="5"/>
      <c r="H15" s="5">
        <f>Tabela1345[[#This Row],[Planowana praca przewozowa]]*Tabela1345[[#This Row],[Stawka za wzkm]]</f>
        <v>0</v>
      </c>
      <c r="I15" s="5">
        <f>Tabela1345[[#This Row],[Kwota netto wynagrodzenia]]*0.08</f>
        <v>0</v>
      </c>
      <c r="J15" s="5">
        <f>Tabela1345[[#This Row],[Kwota netto wynagrodzenia]]+Tabela1345[[#This Row],[VAT 8%]]</f>
        <v>0</v>
      </c>
    </row>
    <row r="16" spans="1:11" s="6" customFormat="1" ht="18" customHeight="1" x14ac:dyDescent="0.3">
      <c r="A16" s="7">
        <v>45268</v>
      </c>
      <c r="B16" s="4">
        <v>366.36</v>
      </c>
      <c r="C16" s="4"/>
      <c r="D16" s="4"/>
      <c r="E16" s="4">
        <f>Tabela1345[[#This Row],[Planowana praca przewozowa]]+Tabela1345[[#This Row],[Wzkm niewykonane]]-Tabela1345[[#This Row],[Wzkm niewykonane]]</f>
        <v>366.36</v>
      </c>
      <c r="F16" s="5"/>
      <c r="G16" s="5"/>
      <c r="H16" s="5">
        <f>Tabela1345[[#This Row],[Planowana praca przewozowa]]*Tabela1345[[#This Row],[Stawka za wzkm]]</f>
        <v>0</v>
      </c>
      <c r="I16" s="5">
        <f>Tabela1345[[#This Row],[Kwota netto wynagrodzenia]]*0.08</f>
        <v>0</v>
      </c>
      <c r="J16" s="5">
        <f>Tabela1345[[#This Row],[Kwota netto wynagrodzenia]]+Tabela1345[[#This Row],[VAT 8%]]</f>
        <v>0</v>
      </c>
    </row>
    <row r="17" spans="1:10" s="6" customFormat="1" ht="18" customHeight="1" x14ac:dyDescent="0.3">
      <c r="A17" s="7">
        <v>45269</v>
      </c>
      <c r="B17" s="4">
        <v>101.78000000000002</v>
      </c>
      <c r="C17" s="4"/>
      <c r="D17" s="4"/>
      <c r="E17" s="4">
        <f>Tabela1345[[#This Row],[Planowana praca przewozowa]]+Tabela1345[[#This Row],[Wzkm niewykonane]]-Tabela1345[[#This Row],[Wzkm niewykonane]]</f>
        <v>101.78000000000002</v>
      </c>
      <c r="F17" s="5"/>
      <c r="G17" s="5"/>
      <c r="H17" s="5">
        <f>Tabela1345[[#This Row],[Planowana praca przewozowa]]*Tabela1345[[#This Row],[Stawka za wzkm]]</f>
        <v>0</v>
      </c>
      <c r="I17" s="5">
        <f>Tabela1345[[#This Row],[Kwota netto wynagrodzenia]]*0.08</f>
        <v>0</v>
      </c>
      <c r="J17" s="5">
        <f>Tabela1345[[#This Row],[Kwota netto wynagrodzenia]]+Tabela1345[[#This Row],[VAT 8%]]</f>
        <v>0</v>
      </c>
    </row>
    <row r="18" spans="1:10" s="6" customFormat="1" ht="18" customHeight="1" x14ac:dyDescent="0.3">
      <c r="A18" s="7">
        <v>45270</v>
      </c>
      <c r="B18" s="4">
        <v>0</v>
      </c>
      <c r="C18" s="4"/>
      <c r="D18" s="4"/>
      <c r="E18" s="4">
        <f>Tabela1345[[#This Row],[Planowana praca przewozowa]]+Tabela1345[[#This Row],[Wzkm niewykonane]]-Tabela1345[[#This Row],[Wzkm niewykonane]]</f>
        <v>0</v>
      </c>
      <c r="F18" s="5"/>
      <c r="G18" s="5"/>
      <c r="H18" s="5">
        <f>Tabela1345[[#This Row],[Planowana praca przewozowa]]*Tabela1345[[#This Row],[Stawka za wzkm]]</f>
        <v>0</v>
      </c>
      <c r="I18" s="5">
        <f>Tabela1345[[#This Row],[Kwota netto wynagrodzenia]]*0.08</f>
        <v>0</v>
      </c>
      <c r="J18" s="5">
        <f>Tabela1345[[#This Row],[Kwota netto wynagrodzenia]]+Tabela1345[[#This Row],[VAT 8%]]</f>
        <v>0</v>
      </c>
    </row>
    <row r="19" spans="1:10" s="6" customFormat="1" ht="18" customHeight="1" x14ac:dyDescent="0.3">
      <c r="A19" s="7">
        <v>45271</v>
      </c>
      <c r="B19" s="4">
        <v>366.36</v>
      </c>
      <c r="C19" s="4"/>
      <c r="D19" s="4"/>
      <c r="E19" s="4">
        <f>Tabela1345[[#This Row],[Planowana praca przewozowa]]+Tabela1345[[#This Row],[Wzkm niewykonane]]-Tabela1345[[#This Row],[Wzkm niewykonane]]</f>
        <v>366.36</v>
      </c>
      <c r="F19" s="5"/>
      <c r="G19" s="5"/>
      <c r="H19" s="5">
        <f>Tabela1345[[#This Row],[Planowana praca przewozowa]]*Tabela1345[[#This Row],[Stawka za wzkm]]</f>
        <v>0</v>
      </c>
      <c r="I19" s="5">
        <f>Tabela1345[[#This Row],[Kwota netto wynagrodzenia]]*0.08</f>
        <v>0</v>
      </c>
      <c r="J19" s="5">
        <f>Tabela1345[[#This Row],[Kwota netto wynagrodzenia]]+Tabela1345[[#This Row],[VAT 8%]]</f>
        <v>0</v>
      </c>
    </row>
    <row r="20" spans="1:10" s="6" customFormat="1" ht="18" customHeight="1" x14ac:dyDescent="0.3">
      <c r="A20" s="7">
        <v>45272</v>
      </c>
      <c r="B20" s="4">
        <v>366.36</v>
      </c>
      <c r="C20" s="4"/>
      <c r="D20" s="4"/>
      <c r="E20" s="4">
        <f>Tabela1345[[#This Row],[Planowana praca przewozowa]]+Tabela1345[[#This Row],[Wzkm niewykonane]]-Tabela1345[[#This Row],[Wzkm niewykonane]]</f>
        <v>366.36</v>
      </c>
      <c r="F20" s="5"/>
      <c r="G20" s="5"/>
      <c r="H20" s="5">
        <f>Tabela1345[[#This Row],[Planowana praca przewozowa]]*Tabela1345[[#This Row],[Stawka za wzkm]]</f>
        <v>0</v>
      </c>
      <c r="I20" s="5">
        <f>Tabela1345[[#This Row],[Kwota netto wynagrodzenia]]*0.08</f>
        <v>0</v>
      </c>
      <c r="J20" s="5">
        <f>Tabela1345[[#This Row],[Kwota netto wynagrodzenia]]+Tabela1345[[#This Row],[VAT 8%]]</f>
        <v>0</v>
      </c>
    </row>
    <row r="21" spans="1:10" s="6" customFormat="1" ht="18" customHeight="1" x14ac:dyDescent="0.3">
      <c r="A21" s="7">
        <v>45273</v>
      </c>
      <c r="B21" s="4">
        <v>366.36</v>
      </c>
      <c r="C21" s="4"/>
      <c r="D21" s="4"/>
      <c r="E21" s="4">
        <f>Tabela1345[[#This Row],[Planowana praca przewozowa]]+Tabela1345[[#This Row],[Wzkm niewykonane]]-Tabela1345[[#This Row],[Wzkm niewykonane]]</f>
        <v>366.36</v>
      </c>
      <c r="F21" s="5"/>
      <c r="G21" s="5"/>
      <c r="H21" s="5">
        <f>Tabela1345[[#This Row],[Planowana praca przewozowa]]*Tabela1345[[#This Row],[Stawka za wzkm]]</f>
        <v>0</v>
      </c>
      <c r="I21" s="5">
        <f>Tabela1345[[#This Row],[Kwota netto wynagrodzenia]]*0.08</f>
        <v>0</v>
      </c>
      <c r="J21" s="5">
        <f>Tabela1345[[#This Row],[Kwota netto wynagrodzenia]]+Tabela1345[[#This Row],[VAT 8%]]</f>
        <v>0</v>
      </c>
    </row>
    <row r="22" spans="1:10" s="6" customFormat="1" ht="18" customHeight="1" x14ac:dyDescent="0.3">
      <c r="A22" s="7">
        <v>45274</v>
      </c>
      <c r="B22" s="4">
        <v>366.36</v>
      </c>
      <c r="C22" s="4"/>
      <c r="D22" s="4"/>
      <c r="E22" s="4">
        <f>Tabela1345[[#This Row],[Planowana praca przewozowa]]+Tabela1345[[#This Row],[Wzkm niewykonane]]-Tabela1345[[#This Row],[Wzkm niewykonane]]</f>
        <v>366.36</v>
      </c>
      <c r="F22" s="5"/>
      <c r="G22" s="5"/>
      <c r="H22" s="5">
        <f>Tabela1345[[#This Row],[Planowana praca przewozowa]]*Tabela1345[[#This Row],[Stawka za wzkm]]</f>
        <v>0</v>
      </c>
      <c r="I22" s="5">
        <f>Tabela1345[[#This Row],[Kwota netto wynagrodzenia]]*0.08</f>
        <v>0</v>
      </c>
      <c r="J22" s="5">
        <f>Tabela1345[[#This Row],[Kwota netto wynagrodzenia]]+Tabela1345[[#This Row],[VAT 8%]]</f>
        <v>0</v>
      </c>
    </row>
    <row r="23" spans="1:10" s="6" customFormat="1" ht="18" customHeight="1" x14ac:dyDescent="0.3">
      <c r="A23" s="7">
        <v>45275</v>
      </c>
      <c r="B23" s="4">
        <v>366.36</v>
      </c>
      <c r="C23" s="4"/>
      <c r="D23" s="4"/>
      <c r="E23" s="4">
        <f>Tabela1345[[#This Row],[Planowana praca przewozowa]]+Tabela1345[[#This Row],[Wzkm niewykonane]]-Tabela1345[[#This Row],[Wzkm niewykonane]]</f>
        <v>366.36</v>
      </c>
      <c r="F23" s="5"/>
      <c r="G23" s="5"/>
      <c r="H23" s="5">
        <f>Tabela1345[[#This Row],[Planowana praca przewozowa]]*Tabela1345[[#This Row],[Stawka za wzkm]]</f>
        <v>0</v>
      </c>
      <c r="I23" s="5">
        <f>Tabela1345[[#This Row],[Kwota netto wynagrodzenia]]*0.08</f>
        <v>0</v>
      </c>
      <c r="J23" s="5">
        <f>Tabela1345[[#This Row],[Kwota netto wynagrodzenia]]+Tabela1345[[#This Row],[VAT 8%]]</f>
        <v>0</v>
      </c>
    </row>
    <row r="24" spans="1:10" s="6" customFormat="1" ht="18" customHeight="1" x14ac:dyDescent="0.3">
      <c r="A24" s="7">
        <v>45276</v>
      </c>
      <c r="B24" s="4">
        <v>101.78000000000002</v>
      </c>
      <c r="C24" s="4"/>
      <c r="D24" s="4"/>
      <c r="E24" s="4">
        <f>Tabela1345[[#This Row],[Planowana praca przewozowa]]+Tabela1345[[#This Row],[Wzkm niewykonane]]-Tabela1345[[#This Row],[Wzkm niewykonane]]</f>
        <v>101.78000000000002</v>
      </c>
      <c r="F24" s="5"/>
      <c r="G24" s="5"/>
      <c r="H24" s="5">
        <f>Tabela1345[[#This Row],[Planowana praca przewozowa]]*Tabela1345[[#This Row],[Stawka za wzkm]]</f>
        <v>0</v>
      </c>
      <c r="I24" s="5">
        <f>Tabela1345[[#This Row],[Kwota netto wynagrodzenia]]*0.08</f>
        <v>0</v>
      </c>
      <c r="J24" s="5">
        <f>Tabela1345[[#This Row],[Kwota netto wynagrodzenia]]+Tabela1345[[#This Row],[VAT 8%]]</f>
        <v>0</v>
      </c>
    </row>
    <row r="25" spans="1:10" s="6" customFormat="1" ht="18" customHeight="1" x14ac:dyDescent="0.3">
      <c r="A25" s="7">
        <v>45277</v>
      </c>
      <c r="B25" s="4">
        <v>0</v>
      </c>
      <c r="C25" s="4"/>
      <c r="D25" s="4"/>
      <c r="E25" s="4">
        <f>Tabela1345[[#This Row],[Planowana praca przewozowa]]+Tabela1345[[#This Row],[Wzkm niewykonane]]-Tabela1345[[#This Row],[Wzkm niewykonane]]</f>
        <v>0</v>
      </c>
      <c r="F25" s="5"/>
      <c r="G25" s="5"/>
      <c r="H25" s="5">
        <f>Tabela1345[[#This Row],[Planowana praca przewozowa]]*Tabela1345[[#This Row],[Stawka za wzkm]]</f>
        <v>0</v>
      </c>
      <c r="I25" s="5">
        <f>Tabela1345[[#This Row],[Kwota netto wynagrodzenia]]*0.08</f>
        <v>0</v>
      </c>
      <c r="J25" s="5">
        <f>Tabela1345[[#This Row],[Kwota netto wynagrodzenia]]+Tabela1345[[#This Row],[VAT 8%]]</f>
        <v>0</v>
      </c>
    </row>
    <row r="26" spans="1:10" s="6" customFormat="1" ht="18" customHeight="1" x14ac:dyDescent="0.3">
      <c r="A26" s="7">
        <v>45278</v>
      </c>
      <c r="B26" s="4">
        <v>366.36</v>
      </c>
      <c r="C26" s="4"/>
      <c r="D26" s="4"/>
      <c r="E26" s="4">
        <f>Tabela1345[[#This Row],[Planowana praca przewozowa]]+Tabela1345[[#This Row],[Wzkm niewykonane]]-Tabela1345[[#This Row],[Wzkm niewykonane]]</f>
        <v>366.36</v>
      </c>
      <c r="F26" s="5"/>
      <c r="G26" s="5"/>
      <c r="H26" s="5">
        <f>Tabela1345[[#This Row],[Planowana praca przewozowa]]*Tabela1345[[#This Row],[Stawka za wzkm]]</f>
        <v>0</v>
      </c>
      <c r="I26" s="5">
        <f>Tabela1345[[#This Row],[Kwota netto wynagrodzenia]]*0.08</f>
        <v>0</v>
      </c>
      <c r="J26" s="5">
        <f>Tabela1345[[#This Row],[Kwota netto wynagrodzenia]]+Tabela1345[[#This Row],[VAT 8%]]</f>
        <v>0</v>
      </c>
    </row>
    <row r="27" spans="1:10" s="6" customFormat="1" ht="18" customHeight="1" x14ac:dyDescent="0.3">
      <c r="A27" s="7">
        <v>45279</v>
      </c>
      <c r="B27" s="4">
        <v>366.36</v>
      </c>
      <c r="C27" s="4"/>
      <c r="D27" s="4"/>
      <c r="E27" s="4">
        <f>Tabela1345[[#This Row],[Planowana praca przewozowa]]+Tabela1345[[#This Row],[Wzkm niewykonane]]-Tabela1345[[#This Row],[Wzkm niewykonane]]</f>
        <v>366.36</v>
      </c>
      <c r="F27" s="5"/>
      <c r="G27" s="5"/>
      <c r="H27" s="5">
        <f>Tabela1345[[#This Row],[Planowana praca przewozowa]]*Tabela1345[[#This Row],[Stawka za wzkm]]</f>
        <v>0</v>
      </c>
      <c r="I27" s="5">
        <f>Tabela1345[[#This Row],[Kwota netto wynagrodzenia]]*0.08</f>
        <v>0</v>
      </c>
      <c r="J27" s="5">
        <f>Tabela1345[[#This Row],[Kwota netto wynagrodzenia]]+Tabela1345[[#This Row],[VAT 8%]]</f>
        <v>0</v>
      </c>
    </row>
    <row r="28" spans="1:10" s="6" customFormat="1" ht="18" customHeight="1" x14ac:dyDescent="0.3">
      <c r="A28" s="7">
        <v>45280</v>
      </c>
      <c r="B28" s="4">
        <v>366.36</v>
      </c>
      <c r="C28" s="4"/>
      <c r="D28" s="4"/>
      <c r="E28" s="4">
        <f>Tabela1345[[#This Row],[Planowana praca przewozowa]]+Tabela1345[[#This Row],[Wzkm niewykonane]]-Tabela1345[[#This Row],[Wzkm niewykonane]]</f>
        <v>366.36</v>
      </c>
      <c r="F28" s="5"/>
      <c r="G28" s="5"/>
      <c r="H28" s="5">
        <f>Tabela1345[[#This Row],[Planowana praca przewozowa]]*Tabela1345[[#This Row],[Stawka za wzkm]]</f>
        <v>0</v>
      </c>
      <c r="I28" s="5">
        <f>Tabela1345[[#This Row],[Kwota netto wynagrodzenia]]*0.08</f>
        <v>0</v>
      </c>
      <c r="J28" s="5">
        <f>Tabela1345[[#This Row],[Kwota netto wynagrodzenia]]+Tabela1345[[#This Row],[VAT 8%]]</f>
        <v>0</v>
      </c>
    </row>
    <row r="29" spans="1:10" s="6" customFormat="1" ht="18" customHeight="1" x14ac:dyDescent="0.3">
      <c r="A29" s="7">
        <v>45281</v>
      </c>
      <c r="B29" s="4">
        <v>366.36</v>
      </c>
      <c r="C29" s="4"/>
      <c r="D29" s="4"/>
      <c r="E29" s="4">
        <f>Tabela1345[[#This Row],[Planowana praca przewozowa]]+Tabela1345[[#This Row],[Wzkm niewykonane]]-Tabela1345[[#This Row],[Wzkm niewykonane]]</f>
        <v>366.36</v>
      </c>
      <c r="F29" s="5"/>
      <c r="G29" s="5"/>
      <c r="H29" s="5">
        <f>Tabela1345[[#This Row],[Planowana praca przewozowa]]*Tabela1345[[#This Row],[Stawka za wzkm]]</f>
        <v>0</v>
      </c>
      <c r="I29" s="5">
        <f>Tabela1345[[#This Row],[Kwota netto wynagrodzenia]]*0.08</f>
        <v>0</v>
      </c>
      <c r="J29" s="5">
        <f>Tabela1345[[#This Row],[Kwota netto wynagrodzenia]]+Tabela1345[[#This Row],[VAT 8%]]</f>
        <v>0</v>
      </c>
    </row>
    <row r="30" spans="1:10" s="6" customFormat="1" ht="18" customHeight="1" x14ac:dyDescent="0.3">
      <c r="A30" s="7">
        <v>45282</v>
      </c>
      <c r="B30" s="4">
        <v>366.36</v>
      </c>
      <c r="C30" s="4"/>
      <c r="D30" s="4"/>
      <c r="E30" s="4">
        <f>Tabela1345[[#This Row],[Planowana praca przewozowa]]+Tabela1345[[#This Row],[Wzkm niewykonane]]-Tabela1345[[#This Row],[Wzkm niewykonane]]</f>
        <v>366.36</v>
      </c>
      <c r="F30" s="5"/>
      <c r="G30" s="5"/>
      <c r="H30" s="5">
        <f>Tabela1345[[#This Row],[Planowana praca przewozowa]]*Tabela1345[[#This Row],[Stawka za wzkm]]</f>
        <v>0</v>
      </c>
      <c r="I30" s="5">
        <f>Tabela1345[[#This Row],[Kwota netto wynagrodzenia]]*0.08</f>
        <v>0</v>
      </c>
      <c r="J30" s="5">
        <f>Tabela1345[[#This Row],[Kwota netto wynagrodzenia]]+Tabela1345[[#This Row],[VAT 8%]]</f>
        <v>0</v>
      </c>
    </row>
    <row r="31" spans="1:10" s="6" customFormat="1" ht="18" customHeight="1" x14ac:dyDescent="0.3">
      <c r="A31" s="7">
        <v>45283</v>
      </c>
      <c r="B31" s="4">
        <v>101.78000000000002</v>
      </c>
      <c r="C31" s="4"/>
      <c r="D31" s="4"/>
      <c r="E31" s="4">
        <f>Tabela1345[[#This Row],[Planowana praca przewozowa]]+Tabela1345[[#This Row],[Wzkm niewykonane]]-Tabela1345[[#This Row],[Wzkm niewykonane]]</f>
        <v>101.78000000000002</v>
      </c>
      <c r="F31" s="5"/>
      <c r="G31" s="5"/>
      <c r="H31" s="5">
        <f>Tabela1345[[#This Row],[Planowana praca przewozowa]]*Tabela1345[[#This Row],[Stawka za wzkm]]</f>
        <v>0</v>
      </c>
      <c r="I31" s="5">
        <f>Tabela1345[[#This Row],[Kwota netto wynagrodzenia]]*0.08</f>
        <v>0</v>
      </c>
      <c r="J31" s="5">
        <f>Tabela1345[[#This Row],[Kwota netto wynagrodzenia]]+Tabela1345[[#This Row],[VAT 8%]]</f>
        <v>0</v>
      </c>
    </row>
    <row r="32" spans="1:10" s="6" customFormat="1" ht="18" customHeight="1" x14ac:dyDescent="0.3">
      <c r="A32" s="7">
        <v>45284</v>
      </c>
      <c r="B32" s="4">
        <v>0</v>
      </c>
      <c r="C32" s="4"/>
      <c r="D32" s="4"/>
      <c r="E32" s="4">
        <f>Tabela1345[[#This Row],[Planowana praca przewozowa]]+Tabela1345[[#This Row],[Wzkm niewykonane]]-Tabela1345[[#This Row],[Wzkm niewykonane]]</f>
        <v>0</v>
      </c>
      <c r="F32" s="5"/>
      <c r="G32" s="5"/>
      <c r="H32" s="5">
        <f>Tabela1345[[#This Row],[Planowana praca przewozowa]]*Tabela1345[[#This Row],[Stawka za wzkm]]</f>
        <v>0</v>
      </c>
      <c r="I32" s="5">
        <f>Tabela1345[[#This Row],[Kwota netto wynagrodzenia]]*0.08</f>
        <v>0</v>
      </c>
      <c r="J32" s="5">
        <f>Tabela1345[[#This Row],[Kwota netto wynagrodzenia]]+Tabela1345[[#This Row],[VAT 8%]]</f>
        <v>0</v>
      </c>
    </row>
    <row r="33" spans="1:10" s="6" customFormat="1" ht="18" customHeight="1" x14ac:dyDescent="0.3">
      <c r="A33" s="7">
        <v>45285</v>
      </c>
      <c r="B33" s="4">
        <v>0</v>
      </c>
      <c r="C33" s="4"/>
      <c r="D33" s="4"/>
      <c r="E33" s="4">
        <f>Tabela1345[[#This Row],[Planowana praca przewozowa]]+Tabela1345[[#This Row],[Wzkm niewykonane]]-Tabela1345[[#This Row],[Wzkm niewykonane]]</f>
        <v>0</v>
      </c>
      <c r="F33" s="5"/>
      <c r="G33" s="5"/>
      <c r="H33" s="5">
        <f>Tabela1345[[#This Row],[Planowana praca przewozowa]]*Tabela1345[[#This Row],[Stawka za wzkm]]</f>
        <v>0</v>
      </c>
      <c r="I33" s="5">
        <f>Tabela1345[[#This Row],[Kwota netto wynagrodzenia]]*0.08</f>
        <v>0</v>
      </c>
      <c r="J33" s="5">
        <f>Tabela1345[[#This Row],[Kwota netto wynagrodzenia]]+Tabela1345[[#This Row],[VAT 8%]]</f>
        <v>0</v>
      </c>
    </row>
    <row r="34" spans="1:10" s="6" customFormat="1" ht="18" customHeight="1" x14ac:dyDescent="0.3">
      <c r="A34" s="7">
        <v>45286</v>
      </c>
      <c r="B34" s="4">
        <v>0</v>
      </c>
      <c r="C34" s="4"/>
      <c r="D34" s="4"/>
      <c r="E34" s="4">
        <f>Tabela1345[[#This Row],[Planowana praca przewozowa]]+Tabela1345[[#This Row],[Wzkm niewykonane]]-Tabela1345[[#This Row],[Wzkm niewykonane]]</f>
        <v>0</v>
      </c>
      <c r="F34" s="5"/>
      <c r="G34" s="5"/>
      <c r="H34" s="5">
        <f>Tabela1345[[#This Row],[Planowana praca przewozowa]]*Tabela1345[[#This Row],[Stawka za wzkm]]</f>
        <v>0</v>
      </c>
      <c r="I34" s="5">
        <f>Tabela1345[[#This Row],[Kwota netto wynagrodzenia]]*0.08</f>
        <v>0</v>
      </c>
      <c r="J34" s="5">
        <f>Tabela1345[[#This Row],[Kwota netto wynagrodzenia]]+Tabela1345[[#This Row],[VAT 8%]]</f>
        <v>0</v>
      </c>
    </row>
    <row r="35" spans="1:10" s="6" customFormat="1" ht="18" customHeight="1" x14ac:dyDescent="0.3">
      <c r="A35" s="7">
        <v>45287</v>
      </c>
      <c r="B35" s="4">
        <v>261.98</v>
      </c>
      <c r="C35" s="4"/>
      <c r="D35" s="4"/>
      <c r="E35" s="4">
        <f>Tabela1345[[#This Row],[Planowana praca przewozowa]]+Tabela1345[[#This Row],[Wzkm niewykonane]]-Tabela1345[[#This Row],[Wzkm niewykonane]]</f>
        <v>261.98</v>
      </c>
      <c r="F35" s="5"/>
      <c r="G35" s="5"/>
      <c r="H35" s="5">
        <f>Tabela1345[[#This Row],[Planowana praca przewozowa]]*Tabela1345[[#This Row],[Stawka za wzkm]]</f>
        <v>0</v>
      </c>
      <c r="I35" s="5">
        <f>Tabela1345[[#This Row],[Kwota netto wynagrodzenia]]*0.08</f>
        <v>0</v>
      </c>
      <c r="J35" s="5">
        <f>Tabela1345[[#This Row],[Kwota netto wynagrodzenia]]+Tabela1345[[#This Row],[VAT 8%]]</f>
        <v>0</v>
      </c>
    </row>
    <row r="36" spans="1:10" s="6" customFormat="1" ht="18" customHeight="1" x14ac:dyDescent="0.3">
      <c r="A36" s="7">
        <v>45288</v>
      </c>
      <c r="B36" s="4">
        <v>261.98</v>
      </c>
      <c r="C36" s="4"/>
      <c r="D36" s="4"/>
      <c r="E36" s="4">
        <f>Tabela1345[[#This Row],[Planowana praca przewozowa]]+Tabela1345[[#This Row],[Wzkm niewykonane]]-Tabela1345[[#This Row],[Wzkm niewykonane]]</f>
        <v>261.98</v>
      </c>
      <c r="F36" s="5"/>
      <c r="G36" s="5"/>
      <c r="H36" s="5">
        <f>Tabela1345[[#This Row],[Planowana praca przewozowa]]*Tabela1345[[#This Row],[Stawka za wzkm]]</f>
        <v>0</v>
      </c>
      <c r="I36" s="5">
        <f>Tabela1345[[#This Row],[Kwota netto wynagrodzenia]]*0.08</f>
        <v>0</v>
      </c>
      <c r="J36" s="5">
        <f>Tabela1345[[#This Row],[Kwota netto wynagrodzenia]]+Tabela1345[[#This Row],[VAT 8%]]</f>
        <v>0</v>
      </c>
    </row>
    <row r="37" spans="1:10" s="6" customFormat="1" ht="18" customHeight="1" x14ac:dyDescent="0.3">
      <c r="A37" s="7">
        <v>45289</v>
      </c>
      <c r="B37" s="4">
        <v>261.98</v>
      </c>
      <c r="C37" s="4"/>
      <c r="D37" s="4"/>
      <c r="E37" s="4">
        <f>Tabela1345[[#This Row],[Planowana praca przewozowa]]+Tabela1345[[#This Row],[Wzkm niewykonane]]-Tabela1345[[#This Row],[Wzkm niewykonane]]</f>
        <v>261.98</v>
      </c>
      <c r="F37" s="5"/>
      <c r="G37" s="5"/>
      <c r="H37" s="5">
        <f>Tabela1345[[#This Row],[Planowana praca przewozowa]]*Tabela1345[[#This Row],[Stawka za wzkm]]</f>
        <v>0</v>
      </c>
      <c r="I37" s="5">
        <f>Tabela1345[[#This Row],[Kwota netto wynagrodzenia]]*0.08</f>
        <v>0</v>
      </c>
      <c r="J37" s="5">
        <f>Tabela1345[[#This Row],[Kwota netto wynagrodzenia]]+Tabela1345[[#This Row],[VAT 8%]]</f>
        <v>0</v>
      </c>
    </row>
    <row r="38" spans="1:10" s="6" customFormat="1" ht="18" customHeight="1" x14ac:dyDescent="0.3">
      <c r="A38" s="7">
        <v>45290</v>
      </c>
      <c r="B38" s="4">
        <v>101.78000000000002</v>
      </c>
      <c r="C38" s="4"/>
      <c r="D38" s="4"/>
      <c r="E38" s="4">
        <f>Tabela1345[[#This Row],[Planowana praca przewozowa]]+Tabela1345[[#This Row],[Wzkm niewykonane]]-Tabela1345[[#This Row],[Wzkm niewykonane]]</f>
        <v>101.78000000000002</v>
      </c>
      <c r="F38" s="5"/>
      <c r="G38" s="5"/>
      <c r="H38" s="5">
        <f>Tabela1345[[#This Row],[Planowana praca przewozowa]]*Tabela1345[[#This Row],[Stawka za wzkm]]</f>
        <v>0</v>
      </c>
      <c r="I38" s="5">
        <f>Tabela1345[[#This Row],[Kwota netto wynagrodzenia]]*0.08</f>
        <v>0</v>
      </c>
      <c r="J38" s="5">
        <f>Tabela1345[[#This Row],[Kwota netto wynagrodzenia]]+Tabela1345[[#This Row],[VAT 8%]]</f>
        <v>0</v>
      </c>
    </row>
    <row r="39" spans="1:10" s="6" customFormat="1" ht="18" customHeight="1" x14ac:dyDescent="0.3">
      <c r="A39" s="7">
        <v>45291</v>
      </c>
      <c r="B39" s="4">
        <v>0</v>
      </c>
      <c r="C39" s="4"/>
      <c r="D39" s="4"/>
      <c r="E39" s="4">
        <f>Tabela1345[[#This Row],[Planowana praca przewozowa]]+Tabela1345[[#This Row],[Wzkm niewykonane]]-Tabela1345[[#This Row],[Wzkm niewykonane]]</f>
        <v>0</v>
      </c>
      <c r="F39" s="5"/>
      <c r="G39" s="5"/>
      <c r="H39" s="5">
        <f>Tabela1345[[#This Row],[Planowana praca przewozowa]]*Tabela1345[[#This Row],[Stawka za wzkm]]</f>
        <v>0</v>
      </c>
      <c r="I39" s="5">
        <f>Tabela1345[[#This Row],[Kwota netto wynagrodzenia]]*0.08</f>
        <v>0</v>
      </c>
      <c r="J39" s="5">
        <f>Tabela1345[[#This Row],[Kwota netto wynagrodzenia]]+Tabela1345[[#This Row],[VAT 8%]]</f>
        <v>0</v>
      </c>
    </row>
    <row r="40" spans="1:10" s="6" customFormat="1" ht="30" customHeight="1" x14ac:dyDescent="0.3">
      <c r="A40" s="3" t="s">
        <v>15</v>
      </c>
      <c r="B40" s="16">
        <f>SUBTOTAL(109,Tabela1345[Planowana praca przewozowa])</f>
        <v>7156.5999999999976</v>
      </c>
      <c r="C40" s="16">
        <f>SUBTOTAL(109,Tabela1345[Wzkm zlecone dodatkowo])</f>
        <v>0</v>
      </c>
      <c r="D40" s="16">
        <f>SUBTOTAL(109,Tabela1345[Wzkm niewykonane])</f>
        <v>0</v>
      </c>
      <c r="E40" s="16">
        <f>SUBTOTAL(109,Tabela1345[Wzkm wykonane łącznie])</f>
        <v>7156.5999999999976</v>
      </c>
      <c r="F40" s="17"/>
      <c r="G40" s="17">
        <f>SUBTOTAL(109,Tabela1345[Kary i potrącenia])</f>
        <v>0</v>
      </c>
      <c r="H40" s="17">
        <f>SUBTOTAL(109,Tabela1345[Kwota netto wynagrodzenia])</f>
        <v>0</v>
      </c>
      <c r="I40" s="17">
        <f>SUBTOTAL(109,Tabela1345[VAT 8%])</f>
        <v>0</v>
      </c>
      <c r="J40" s="17">
        <f>SUBTOTAL(109,Tabela1345[Wynagrodzenie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wrz.2023</vt:lpstr>
      <vt:lpstr>paź.2023</vt:lpstr>
      <vt:lpstr>lis.2023</vt:lpstr>
      <vt:lpstr>gru.2023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Janoska</dc:creator>
  <cp:lastModifiedBy>Grzegorz Janoska</cp:lastModifiedBy>
  <cp:lastPrinted>2023-07-19T09:40:29Z</cp:lastPrinted>
  <dcterms:created xsi:type="dcterms:W3CDTF">2023-07-19T09:24:22Z</dcterms:created>
  <dcterms:modified xsi:type="dcterms:W3CDTF">2023-07-27T12:10:05Z</dcterms:modified>
</cp:coreProperties>
</file>